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mråder\Økonomi\Økonomi og Risiko\Søjle III oplysningsforpligtelser\2019\Til offentliggørelse\"/>
    </mc:Choice>
  </mc:AlternateContent>
  <bookViews>
    <workbookView xWindow="0" yWindow="0" windowWidth="28800" windowHeight="11535"/>
  </bookViews>
  <sheets>
    <sheet name="Index" sheetId="2" r:id="rId1"/>
    <sheet name="1" sheetId="3" r:id="rId2"/>
    <sheet name="2" sheetId="4" r:id="rId3"/>
    <sheet name="3" sheetId="46"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9" r:id="rId18"/>
    <sheet name="18" sheetId="20" r:id="rId19"/>
    <sheet name="19" sheetId="21" r:id="rId20"/>
    <sheet name="20" sheetId="38" r:id="rId21"/>
    <sheet name="21" sheetId="22" r:id="rId22"/>
    <sheet name="22" sheetId="30" r:id="rId23"/>
    <sheet name="23" sheetId="23" r:id="rId24"/>
    <sheet name="24" sheetId="24" r:id="rId25"/>
    <sheet name="25" sheetId="25" r:id="rId26"/>
    <sheet name="26" sheetId="18" r:id="rId27"/>
    <sheet name="27" sheetId="26" r:id="rId28"/>
    <sheet name="28" sheetId="27" r:id="rId29"/>
    <sheet name="29" sheetId="47" r:id="rId30"/>
    <sheet name="30" sheetId="28" r:id="rId31"/>
    <sheet name="31" sheetId="32" r:id="rId32"/>
    <sheet name="32" sheetId="33" r:id="rId33"/>
    <sheet name="33" sheetId="34" r:id="rId34"/>
    <sheet name="34" sheetId="35" r:id="rId35"/>
    <sheet name="35" sheetId="36" r:id="rId36"/>
    <sheet name="36" sheetId="37" r:id="rId37"/>
    <sheet name="37" sheetId="40" r:id="rId38"/>
    <sheet name="38" sheetId="39" r:id="rId39"/>
    <sheet name="39" sheetId="41" r:id="rId40"/>
    <sheet name="40" sheetId="42" r:id="rId41"/>
    <sheet name="41" sheetId="43" r:id="rId42"/>
    <sheet name="42" sheetId="45" r:id="rId4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43" l="1"/>
  <c r="O7" i="43"/>
  <c r="O8" i="43"/>
  <c r="O9" i="43"/>
  <c r="O11" i="43"/>
  <c r="O12" i="43"/>
  <c r="O17" i="43"/>
  <c r="O5" i="43"/>
  <c r="P18" i="43"/>
  <c r="M18" i="43"/>
  <c r="L18" i="43"/>
  <c r="F18" i="43"/>
  <c r="D18" i="43"/>
  <c r="C18" i="43"/>
  <c r="O18" i="43" l="1"/>
  <c r="G7" i="27" l="1"/>
  <c r="N25" i="21" l="1"/>
  <c r="F11" i="12" l="1"/>
  <c r="E40" i="10" l="1"/>
  <c r="E39" i="10"/>
  <c r="J11" i="7" l="1"/>
  <c r="N27" i="8" l="1"/>
  <c r="J25" i="7" l="1"/>
  <c r="D7" i="4" l="1"/>
  <c r="D26" i="7" l="1"/>
  <c r="D25" i="7"/>
  <c r="D20" i="7"/>
  <c r="D18" i="7"/>
  <c r="D17" i="7"/>
  <c r="D16" i="7"/>
  <c r="D12" i="7"/>
  <c r="D11" i="7"/>
  <c r="D8" i="7"/>
  <c r="D7" i="7"/>
  <c r="F6" i="5" l="1"/>
  <c r="F7" i="5"/>
  <c r="F8" i="5"/>
  <c r="F11" i="5"/>
  <c r="F13" i="18" l="1"/>
  <c r="O12" i="25" l="1"/>
  <c r="O10" i="25"/>
  <c r="D9" i="24" l="1"/>
  <c r="J14" i="23" l="1"/>
  <c r="E18" i="11" l="1"/>
  <c r="D43" i="42" l="1"/>
  <c r="D39" i="42"/>
  <c r="D21" i="42" l="1"/>
  <c r="D31" i="42"/>
  <c r="D14" i="42"/>
  <c r="D51" i="42" l="1"/>
  <c r="D77" i="40" l="1"/>
  <c r="D62" i="40"/>
  <c r="D55" i="40"/>
  <c r="D15" i="40"/>
  <c r="D71" i="40" l="1"/>
  <c r="D78" i="40" s="1"/>
  <c r="D46" i="40"/>
  <c r="D47" i="40" s="1"/>
  <c r="D63" i="40"/>
  <c r="D64" i="40" l="1"/>
  <c r="D79" i="40" s="1"/>
  <c r="F19" i="10" l="1"/>
  <c r="E38" i="6" l="1"/>
  <c r="D10" i="6"/>
  <c r="F31" i="5"/>
  <c r="F29" i="5"/>
  <c r="F24" i="5"/>
  <c r="F16" i="5"/>
  <c r="E10" i="5"/>
  <c r="E5" i="5"/>
  <c r="D23" i="38" l="1"/>
  <c r="E20" i="38"/>
  <c r="E19" i="38"/>
  <c r="E17" i="38"/>
  <c r="E16" i="38"/>
  <c r="E9" i="38"/>
  <c r="E23" i="38" l="1"/>
  <c r="H24" i="3"/>
  <c r="E14" i="28" l="1"/>
  <c r="D14" i="28"/>
  <c r="D7" i="27" l="1"/>
  <c r="E7" i="26" l="1"/>
  <c r="F7" i="26"/>
  <c r="G7" i="26"/>
  <c r="H7" i="26"/>
  <c r="D7" i="26"/>
  <c r="D25" i="18" l="1"/>
  <c r="I25" i="18"/>
  <c r="F25" i="18"/>
  <c r="F26" i="18" s="1"/>
  <c r="I13" i="18"/>
  <c r="D13" i="18"/>
  <c r="D26" i="18" l="1"/>
  <c r="I26" i="18"/>
  <c r="P15" i="25"/>
  <c r="K15" i="25"/>
  <c r="I15" i="25"/>
  <c r="H15" i="25"/>
  <c r="D15" i="25"/>
  <c r="O6" i="25"/>
  <c r="O15" i="25" l="1"/>
  <c r="E9" i="24" l="1"/>
  <c r="E12" i="22" l="1"/>
  <c r="D12" i="22"/>
  <c r="O50" i="21" l="1"/>
  <c r="N49" i="21" l="1"/>
  <c r="L49" i="21"/>
  <c r="I49" i="21"/>
  <c r="G49" i="21"/>
  <c r="E49" i="21"/>
  <c r="D49" i="21"/>
  <c r="N37" i="21"/>
  <c r="L37" i="21"/>
  <c r="I37" i="21"/>
  <c r="G37" i="21"/>
  <c r="E37" i="21"/>
  <c r="D37" i="21"/>
  <c r="L25" i="21"/>
  <c r="I25" i="21"/>
  <c r="G25" i="21"/>
  <c r="E25" i="21"/>
  <c r="D25" i="21"/>
  <c r="N13" i="21"/>
  <c r="L13" i="21"/>
  <c r="I13" i="21"/>
  <c r="G13" i="21"/>
  <c r="E13" i="21"/>
  <c r="D13" i="21"/>
  <c r="D50" i="21" l="1"/>
  <c r="L50" i="21"/>
  <c r="I50" i="21"/>
  <c r="G50" i="21"/>
  <c r="E50" i="21"/>
  <c r="T6" i="20"/>
  <c r="T10" i="20"/>
  <c r="T11" i="20"/>
  <c r="T12" i="20"/>
  <c r="T14" i="20"/>
  <c r="T19" i="20"/>
  <c r="T20" i="20"/>
  <c r="E21" i="20"/>
  <c r="F21" i="20"/>
  <c r="G21" i="20"/>
  <c r="I21" i="20"/>
  <c r="K21" i="20"/>
  <c r="T5" i="20"/>
  <c r="H21" i="20"/>
  <c r="J21" i="20"/>
  <c r="L21" i="20"/>
  <c r="M21" i="20"/>
  <c r="N21" i="20"/>
  <c r="O21" i="20"/>
  <c r="P21" i="20"/>
  <c r="Q21" i="20"/>
  <c r="R21" i="20"/>
  <c r="S21" i="20"/>
  <c r="U21" i="20"/>
  <c r="D21" i="20"/>
  <c r="T21" i="20" l="1"/>
  <c r="E21" i="19" l="1"/>
  <c r="G21" i="19"/>
  <c r="H21" i="19"/>
  <c r="I21" i="19"/>
  <c r="J21" i="19"/>
  <c r="D21" i="19"/>
  <c r="F6" i="17" l="1"/>
  <c r="G6" i="17"/>
  <c r="H6" i="17"/>
  <c r="E6" i="17"/>
  <c r="D9" i="16" l="1"/>
  <c r="D12" i="15"/>
  <c r="J41" i="10"/>
  <c r="D19" i="10" l="1"/>
  <c r="J17" i="10" l="1"/>
  <c r="J16" i="10"/>
  <c r="J15" i="10"/>
  <c r="J13" i="10"/>
  <c r="J12" i="10"/>
  <c r="J11" i="10"/>
  <c r="J10" i="10"/>
  <c r="J9" i="10"/>
  <c r="J7" i="10"/>
  <c r="E7" i="13" l="1"/>
  <c r="F7" i="13"/>
  <c r="G7" i="13"/>
  <c r="H7" i="13"/>
  <c r="I7" i="13"/>
  <c r="D7" i="13"/>
  <c r="J10" i="12" l="1"/>
  <c r="J9" i="12"/>
  <c r="J8" i="12"/>
  <c r="J7" i="12"/>
  <c r="J6" i="12"/>
  <c r="E5" i="12"/>
  <c r="E11" i="12" s="1"/>
  <c r="G5" i="12"/>
  <c r="G11" i="12" s="1"/>
  <c r="H5" i="12"/>
  <c r="H11" i="12" s="1"/>
  <c r="I5" i="12"/>
  <c r="I11" i="12" s="1"/>
  <c r="D11" i="12"/>
  <c r="J5" i="12" l="1"/>
  <c r="J11" i="12"/>
  <c r="I18" i="11"/>
  <c r="H18" i="11"/>
  <c r="G18" i="11"/>
  <c r="F18" i="11"/>
  <c r="D18" i="11"/>
  <c r="J6" i="11"/>
  <c r="J7" i="11"/>
  <c r="J8" i="11"/>
  <c r="J9" i="11"/>
  <c r="J10" i="11"/>
  <c r="J11" i="11"/>
  <c r="J12" i="11"/>
  <c r="J13" i="11"/>
  <c r="J14" i="11"/>
  <c r="J15" i="11"/>
  <c r="J16" i="11"/>
  <c r="J17" i="11"/>
  <c r="J5" i="11"/>
  <c r="J18" i="11" l="1"/>
  <c r="D38" i="6" l="1"/>
  <c r="E19" i="10" l="1"/>
  <c r="J19" i="10" s="1"/>
  <c r="G39" i="10" l="1"/>
  <c r="D39" i="10"/>
  <c r="J38" i="10"/>
  <c r="J37" i="10"/>
  <c r="J32" i="10"/>
  <c r="J29" i="10"/>
  <c r="H39" i="10"/>
  <c r="J28" i="10"/>
  <c r="J27" i="10"/>
  <c r="I39" i="10"/>
  <c r="F39" i="10"/>
  <c r="J26" i="10"/>
  <c r="J25" i="10"/>
  <c r="J21" i="10"/>
  <c r="J20" i="10"/>
  <c r="G19" i="10"/>
  <c r="J43" i="10" l="1"/>
  <c r="H19" i="10"/>
  <c r="H40" i="10" s="1"/>
  <c r="I19" i="10"/>
  <c r="I40" i="10" s="1"/>
  <c r="F40" i="10"/>
  <c r="G40" i="10"/>
  <c r="J39" i="10" l="1"/>
  <c r="D40" i="10" l="1"/>
  <c r="J40" i="10" s="1"/>
  <c r="F27" i="9" l="1"/>
  <c r="E27" i="9"/>
  <c r="I26" i="9"/>
  <c r="I25" i="9"/>
  <c r="G27" i="9"/>
  <c r="I20" i="9"/>
  <c r="I18" i="9"/>
  <c r="I17" i="9"/>
  <c r="I16" i="9"/>
  <c r="I12" i="9"/>
  <c r="I11" i="9"/>
  <c r="E10" i="9"/>
  <c r="F10" i="9"/>
  <c r="I8" i="9"/>
  <c r="G10" i="9"/>
  <c r="D10" i="9"/>
  <c r="E28" i="9" l="1"/>
  <c r="F28" i="9"/>
  <c r="G28" i="9"/>
  <c r="I7" i="9"/>
  <c r="I10" i="9" s="1"/>
  <c r="D27" i="9"/>
  <c r="D28" i="9" l="1"/>
  <c r="I27" i="9"/>
  <c r="I28" i="9" s="1"/>
  <c r="Q15" i="8" l="1"/>
  <c r="N26" i="8" l="1"/>
  <c r="P26" i="8"/>
  <c r="J26" i="8"/>
  <c r="P27" i="8" l="1"/>
  <c r="Q11" i="8"/>
  <c r="Q17" i="8"/>
  <c r="Q25" i="8"/>
  <c r="D9" i="8"/>
  <c r="H9" i="8"/>
  <c r="L9" i="8"/>
  <c r="E9" i="8"/>
  <c r="I9" i="8"/>
  <c r="M9" i="8"/>
  <c r="D26" i="8"/>
  <c r="H26" i="8"/>
  <c r="G26" i="8"/>
  <c r="K26" i="8"/>
  <c r="O26" i="8"/>
  <c r="Q19" i="8"/>
  <c r="Q6" i="8"/>
  <c r="G9" i="8"/>
  <c r="K9" i="8"/>
  <c r="F9" i="8"/>
  <c r="F27" i="8" s="1"/>
  <c r="J9" i="8"/>
  <c r="J27" i="8" s="1"/>
  <c r="N9" i="8"/>
  <c r="E26" i="8"/>
  <c r="I26" i="8"/>
  <c r="I27" i="8" s="1"/>
  <c r="M26" i="8"/>
  <c r="Q16" i="8"/>
  <c r="Q24" i="8"/>
  <c r="Q7" i="8"/>
  <c r="Q10" i="8"/>
  <c r="M27" i="8" l="1"/>
  <c r="H27" i="8"/>
  <c r="L27" i="8"/>
  <c r="E27" i="8"/>
  <c r="K27" i="8"/>
  <c r="D27" i="8"/>
  <c r="G27" i="8"/>
  <c r="Q26" i="8"/>
  <c r="Q9" i="8"/>
  <c r="O27" i="8"/>
  <c r="Q27" i="8" l="1"/>
  <c r="J8" i="7" l="1"/>
  <c r="J9" i="7"/>
  <c r="J12" i="7"/>
  <c r="J16" i="7"/>
  <c r="J17" i="7"/>
  <c r="J18" i="7"/>
  <c r="J20" i="7"/>
  <c r="J26" i="7"/>
  <c r="J7" i="7"/>
  <c r="G27" i="7"/>
  <c r="F27" i="7"/>
  <c r="F28" i="7" s="1"/>
  <c r="I27" i="7"/>
  <c r="E27" i="7"/>
  <c r="H27" i="7"/>
  <c r="D27" i="7"/>
  <c r="G10" i="7"/>
  <c r="F10" i="7"/>
  <c r="I10" i="7"/>
  <c r="H10" i="7"/>
  <c r="E10" i="7"/>
  <c r="D10" i="7"/>
  <c r="I28" i="7" l="1"/>
  <c r="G28" i="7"/>
  <c r="H28" i="7"/>
  <c r="E28" i="7"/>
  <c r="J28" i="7" s="1"/>
  <c r="J10" i="7"/>
  <c r="J27" i="7"/>
  <c r="D28" i="7"/>
  <c r="E18" i="6" l="1"/>
  <c r="E39" i="6" s="1"/>
  <c r="E14" i="6"/>
  <c r="E10" i="6"/>
  <c r="E9" i="6" s="1"/>
  <c r="D14" i="6"/>
  <c r="D18" i="6"/>
  <c r="D9" i="6" l="1"/>
  <c r="D39" i="6"/>
  <c r="F27" i="5" l="1"/>
  <c r="E27" i="5"/>
  <c r="F23" i="5"/>
  <c r="E23" i="5"/>
  <c r="D27" i="5" l="1"/>
  <c r="E33" i="5"/>
  <c r="D5" i="5"/>
  <c r="F5" i="5" s="1"/>
  <c r="D10" i="5"/>
  <c r="F10" i="5" s="1"/>
  <c r="D23" i="5"/>
  <c r="F33" i="5" l="1"/>
  <c r="D33" i="5"/>
  <c r="D14" i="4" l="1"/>
  <c r="E14" i="4"/>
  <c r="G24" i="3" l="1"/>
  <c r="E24" i="3"/>
  <c r="D24" i="3"/>
  <c r="C24" i="3"/>
  <c r="C15" i="3"/>
  <c r="E15" i="3"/>
  <c r="H15" i="3"/>
  <c r="D15" i="3"/>
  <c r="G15" i="3" l="1"/>
</calcChain>
</file>

<file path=xl/sharedStrings.xml><?xml version="1.0" encoding="utf-8"?>
<sst xmlns="http://schemas.openxmlformats.org/spreadsheetml/2006/main" count="1694" uniqueCount="1063">
  <si>
    <t>Sydbank Group</t>
  </si>
  <si>
    <t>References on Pillar 3 disclosures</t>
  </si>
  <si>
    <t>Additional Pillar 3</t>
  </si>
  <si>
    <t>disclosure</t>
  </si>
  <si>
    <t>Report</t>
  </si>
  <si>
    <t>Annual Report</t>
  </si>
  <si>
    <t>EU OVA – Institution risk management approach</t>
  </si>
  <si>
    <t>EU CRA – General qualitative information about credit risk</t>
  </si>
  <si>
    <t>EU CCRA – Qualitative disclosure requirements related to CCR</t>
  </si>
  <si>
    <t>EU MRA – Qualitative disclosure requirements related to market risk</t>
  </si>
  <si>
    <t>EU LI1 – Differences between accounting and regulatory scopes of consolidation and the mapping of financial statement categories with regulatory risk categories</t>
  </si>
  <si>
    <t>EU LI2 – Main sources of differences between regulatory exposure amounts and carrying values in financial statements</t>
  </si>
  <si>
    <t>EU OV1 – Overview of RWAs</t>
  </si>
  <si>
    <t>EU CRB-A – Additional disclosure related to the credit quality of assets</t>
  </si>
  <si>
    <t>EU CRB-B – Total and average net amount of exposures</t>
  </si>
  <si>
    <t>EU CRB-C – Geographical breakdown of exposures</t>
  </si>
  <si>
    <t>EU CRB-D – Concentration of exposures by industry or counterparty types</t>
  </si>
  <si>
    <t>EU CRB-E – Maturity of exposures</t>
  </si>
  <si>
    <t>EU CR1-A – Credit quality of exposures by exposure class and instrument</t>
  </si>
  <si>
    <t>EU CR1-C – Credit quality of exposures by geography</t>
  </si>
  <si>
    <t>EU CR1-B – Credit quality of exposures by industry or counterparty types</t>
  </si>
  <si>
    <t>EU CR1-D – Ageing of past-due exposures</t>
  </si>
  <si>
    <t>EU CR1-E – Non-performing and forborne exposures</t>
  </si>
  <si>
    <t>EU CR2-A – Changes in the stock of general and specific credit risk adjustments</t>
  </si>
  <si>
    <t>EU CR2-B – Changes in the stock of defaulted and impaired loans and debt securities</t>
  </si>
  <si>
    <t>EU CRC – Qualitative disclosure requirements related to CRM techniques</t>
  </si>
  <si>
    <t>EU CR3 – CRM techniques – Overview</t>
  </si>
  <si>
    <t>EU CRD – Qualitative disclosure requirements on institutions’ use of external credit ratings under the standardised approach for credit risk</t>
  </si>
  <si>
    <t>EU CR4 – Standardised approach – Credit risk exposure and CRM effects</t>
  </si>
  <si>
    <t>EU CR5 – Standardised approach</t>
  </si>
  <si>
    <t>EU CRE – Qualitative disclosure requirements related to IRB models</t>
  </si>
  <si>
    <t>EU CR6 – IRB approach – Credit risk exposures by exposure class and PD range</t>
  </si>
  <si>
    <t>EU CR8 – RWA flow statements of credit risk exposures under the IRB approach</t>
  </si>
  <si>
    <t>EU CR9 – IRB approach – Backtesting of PD per exposure class</t>
  </si>
  <si>
    <t>EU CCR1 – Analysis of CCR exposure by approach</t>
  </si>
  <si>
    <t>EU CCR2 – CVA capital charge</t>
  </si>
  <si>
    <t>EU CCR3 – Standardised approach – CCR exposures by regulatory portfolio and risk</t>
  </si>
  <si>
    <t>EU CCR4 – IRB approach – CCR exposures by portfolio and PD scale</t>
  </si>
  <si>
    <t>EU CCR5-A – Impact of netting and collateral held on exposure values</t>
  </si>
  <si>
    <t>EU CCR5-B – Composition of collateral for exposures to CCR</t>
  </si>
  <si>
    <t>EU MR1 – Market risk under the standardised approach</t>
  </si>
  <si>
    <t xml:space="preserve"> </t>
  </si>
  <si>
    <t>Sheet 1</t>
  </si>
  <si>
    <t>Cash and balances on demand at central banks</t>
  </si>
  <si>
    <t>Amounts owed by credit institutions and central banks</t>
  </si>
  <si>
    <t>Loans and advances at fair value</t>
  </si>
  <si>
    <t>Loans and advances at amortised cost</t>
  </si>
  <si>
    <t>Bonds at fair value</t>
  </si>
  <si>
    <t>Shares etc.</t>
  </si>
  <si>
    <t>Holdings in associates</t>
  </si>
  <si>
    <t>Assets related to pooled plans</t>
  </si>
  <si>
    <t>Other assets</t>
  </si>
  <si>
    <t>Amounts owed to credit institutions and central banks</t>
  </si>
  <si>
    <t>Deposits and other debt</t>
  </si>
  <si>
    <t>Deposits in pooled plans</t>
  </si>
  <si>
    <t>Bonds issued at amortised cost</t>
  </si>
  <si>
    <t>Other liabilities</t>
  </si>
  <si>
    <t>Subordinated capital</t>
  </si>
  <si>
    <t>Shareholders equity</t>
  </si>
  <si>
    <t>Carrying values as reported in published financial statements</t>
  </si>
  <si>
    <t>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</si>
  <si>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</si>
  <si>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</si>
  <si>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</si>
  <si>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</si>
  <si>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</si>
  <si>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</si>
  <si>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Liabilities</t>
  </si>
  <si>
    <t>Liabilities carrying value amount under the regulatory scope of consolidation (as per template EU LI1)</t>
  </si>
  <si>
    <t>Others</t>
  </si>
  <si>
    <t>Total</t>
  </si>
  <si>
    <t>Items subject to</t>
  </si>
  <si>
    <t>Credit risk framework</t>
  </si>
  <si>
    <t>CCR framework</t>
  </si>
  <si>
    <t>Sheet 2</t>
  </si>
  <si>
    <t>Total assets</t>
  </si>
  <si>
    <t>Total liabilities</t>
  </si>
  <si>
    <t>Assets carrying value amount under the scope of regulatory consolidation (as per template EU LI1)</t>
  </si>
  <si>
    <t>Total net amount under the regulatory scope of consolidation</t>
  </si>
  <si>
    <t>Off-balance-sheet amounts</t>
  </si>
  <si>
    <t>Differences in valuations</t>
  </si>
  <si>
    <t>Differences due to consideration of provisions</t>
  </si>
  <si>
    <t>Differences due to prudential filters</t>
  </si>
  <si>
    <t>Exposure amounts considered for regulatory purposes</t>
  </si>
  <si>
    <r>
      <rPr>
        <i/>
        <sz val="9"/>
        <rFont val="HelveticaNeueLT Pro 55 Roman"/>
        <family val="2"/>
      </rPr>
      <t>Differences due to different netting rules, other than those already included in row 2</t>
    </r>
  </si>
  <si>
    <t>Credit risk (excluding CCR)</t>
  </si>
  <si>
    <t>CCR</t>
  </si>
  <si>
    <t>Settlement risk</t>
  </si>
  <si>
    <t>Securitisation exposures in the banking book (after the cap)</t>
  </si>
  <si>
    <t>Market risk</t>
  </si>
  <si>
    <t>Large exposures</t>
  </si>
  <si>
    <t>Operational risk</t>
  </si>
  <si>
    <t>Floor adjustment</t>
  </si>
  <si>
    <t>EU OV1 - Overview of RWAs</t>
  </si>
  <si>
    <t>RWAs</t>
  </si>
  <si>
    <t>Minimum capital requirements</t>
  </si>
  <si>
    <t>Of which the standardised approach</t>
  </si>
  <si>
    <t>Of which the foundation IRB (FIRB) approach</t>
  </si>
  <si>
    <t>Of which the advanced IRB (AIRB) approach</t>
  </si>
  <si>
    <t>Of which equity IRB under the simple risk-weighted approach or the IMA</t>
  </si>
  <si>
    <t>Of which mark to market</t>
  </si>
  <si>
    <t>Of which original exposure</t>
  </si>
  <si>
    <t>Of which internal model method (IMM)</t>
  </si>
  <si>
    <t>Of  which  risk  exposure  amount  for  contributions  to the default fund of a CCP</t>
  </si>
  <si>
    <t>Of which CVA</t>
  </si>
  <si>
    <t>Of which IRB approach</t>
  </si>
  <si>
    <t>Of which IRB supervisory formula approach (SFA)</t>
  </si>
  <si>
    <t>Of which internal assessment approach (IAA)</t>
  </si>
  <si>
    <t>Of which standardised approach</t>
  </si>
  <si>
    <t>Of which IMA</t>
  </si>
  <si>
    <t>Of which basic indicator approach</t>
  </si>
  <si>
    <t>Of which advanced measurement approach</t>
  </si>
  <si>
    <t>Amounts below the thresholds for deduction (subject to 250% risk weight)</t>
  </si>
  <si>
    <t>Sheet 4</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</si>
  <si>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</si>
  <si>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</si>
  <si>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</si>
  <si>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</si>
  <si>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</si>
  <si>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</si>
  <si>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</si>
  <si>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</si>
  <si>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</si>
  <si>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</si>
  <si>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</si>
  <si>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</si>
  <si>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</si>
  <si>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</si>
  <si>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</si>
  <si>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</si>
  <si>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</si>
  <si>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</si>
  <si>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</si>
  <si>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</si>
  <si>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</si>
  <si>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</si>
  <si>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</si>
  <si>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</si>
  <si>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</si>
  <si>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</si>
  <si>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Europe</t>
  </si>
  <si>
    <t>Denmark</t>
  </si>
  <si>
    <t>Germany</t>
  </si>
  <si>
    <t>Other countries Europe</t>
  </si>
  <si>
    <t>USA</t>
  </si>
  <si>
    <t>EU CRB-C - Geographical breakdown of exposures</t>
  </si>
  <si>
    <t>Net value</t>
  </si>
  <si>
    <t>Sheet 5</t>
  </si>
  <si>
    <r>
      <rPr>
        <sz val="9"/>
        <color theme="1"/>
        <rFont val="HelveticaNeueLT Pro 55 Roman"/>
        <family val="2"/>
      </rPr>
      <t>b</t>
    </r>
  </si>
  <si>
    <r>
      <rPr>
        <sz val="9"/>
        <color theme="1"/>
        <rFont val="HelveticaNeueLT Pro 55 Roman"/>
        <family val="2"/>
      </rPr>
      <t>c</t>
    </r>
  </si>
  <si>
    <t>EU CRB-D - Concentration of exposures by industry or counterparty types</t>
  </si>
  <si>
    <t>Claims on institutions and corporates with a short- term credit assessment</t>
  </si>
  <si>
    <t>Agriculture, hunting, forestry and fisheries</t>
  </si>
  <si>
    <t>Manufactoring and extraction of raw materials</t>
  </si>
  <si>
    <t>Energy supply etc.</t>
  </si>
  <si>
    <t>Building and construction</t>
  </si>
  <si>
    <t>Trade</t>
  </si>
  <si>
    <t>Transportation, hotels and restaurants</t>
  </si>
  <si>
    <t>Information and communication</t>
  </si>
  <si>
    <t>Finance and insurance</t>
  </si>
  <si>
    <t>Real property</t>
  </si>
  <si>
    <t>Other corporate lending</t>
  </si>
  <si>
    <t>Retail clients</t>
  </si>
  <si>
    <t>Public authorities</t>
  </si>
  <si>
    <t>Credit institutions</t>
  </si>
  <si>
    <t>Sheet 6</t>
  </si>
  <si>
    <t>EU CRB-E - Maturity of exposures</t>
  </si>
  <si>
    <t>Net exposure value</t>
  </si>
  <si>
    <t>On demand</t>
  </si>
  <si>
    <t>&lt;= 1 year</t>
  </si>
  <si>
    <t>&gt; 1 year &lt;= 5 years</t>
  </si>
  <si>
    <t>&gt; 5 years</t>
  </si>
  <si>
    <t>No stated maturity</t>
  </si>
  <si>
    <t>Sheet 7</t>
  </si>
  <si>
    <t>EU CR1-A -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</si>
  <si>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</si>
  <si>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</si>
  <si>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</si>
  <si>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</si>
  <si>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</si>
  <si>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</si>
  <si>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</si>
  <si>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</si>
  <si>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EU CR1-B - Credit quality of exposures by industry or counterparty types</t>
  </si>
  <si>
    <t>Sheet 8</t>
  </si>
  <si>
    <t>Sheet 9</t>
  </si>
  <si>
    <t>EU CR1-C - Credit quality of exposures by geography</t>
  </si>
  <si>
    <t>Sheet 10</t>
  </si>
  <si>
    <t>EU CR1-D - Ageing of past-due exposures</t>
  </si>
  <si>
    <t>Loans</t>
  </si>
  <si>
    <t>Debt securities</t>
  </si>
  <si>
    <t>Total exposures</t>
  </si>
  <si>
    <t>Gross carrying values</t>
  </si>
  <si>
    <t>&lt;= 30 days</t>
  </si>
  <si>
    <t>&gt; 30 days &lt;= 60 days</t>
  </si>
  <si>
    <t>&gt; 60 days &lt;= 90 days</t>
  </si>
  <si>
    <t>&gt; 90 days &lt;= 180 days</t>
  </si>
  <si>
    <t>&gt;180 days &lt;= 1 year</t>
  </si>
  <si>
    <t>&gt; 1 year</t>
  </si>
  <si>
    <t>Sheet 11</t>
  </si>
  <si>
    <t>EU CR1-E - Non-perforing and forborne exposures</t>
  </si>
  <si>
    <t>On performing exposures</t>
  </si>
  <si>
    <t>On non-performing exposures</t>
  </si>
  <si>
    <t>Of which defaulted</t>
  </si>
  <si>
    <t>Of which impaired</t>
  </si>
  <si>
    <t>Loans and advances</t>
  </si>
  <si>
    <t>Off-balance-sheet exposures</t>
  </si>
  <si>
    <r>
      <rPr>
        <b/>
        <i/>
        <sz val="9"/>
        <rFont val="HelveticaNeueLT Pro 55 Roman"/>
        <family val="2"/>
      </rPr>
      <t>Total standardised approach</t>
    </r>
  </si>
  <si>
    <r>
      <rPr>
        <b/>
        <i/>
        <sz val="9"/>
        <rFont val="HelveticaNeueLT Pro 55 Roman"/>
        <family val="2"/>
      </rPr>
      <t>Total</t>
    </r>
  </si>
  <si>
    <t>Of which: Loans</t>
  </si>
  <si>
    <t>Of which: Debt securities</t>
  </si>
  <si>
    <t>Of which: Off- balance-sheet exposures</t>
  </si>
  <si>
    <t>Sheet 12</t>
  </si>
  <si>
    <t>EU CR2-A - Changes in the stock of general and specifik credit risk adjustments</t>
  </si>
  <si>
    <t>Accumulated specifik credit risk adjustment</t>
  </si>
  <si>
    <t>Accumulated general credit risk adjustment</t>
  </si>
  <si>
    <t>Closing balance</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</si>
  <si>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</si>
  <si>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</si>
  <si>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</si>
  <si>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</si>
  <si>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</si>
  <si>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</si>
  <si>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Other adjustments</t>
  </si>
  <si>
    <t>Recoveries   on   credit   risk   adjustments recorded directly to the statement of profit or loss</t>
  </si>
  <si>
    <t>Specific   credit   risk   adjustments   directly recorded to the statement of profit or loss</t>
  </si>
  <si>
    <t>Sheet 13</t>
  </si>
  <si>
    <t>Loans and debt securities that have defaulted or impaired since the last reporting period</t>
  </si>
  <si>
    <t>Returned to non-defaulted status</t>
  </si>
  <si>
    <t>Amounts written off</t>
  </si>
  <si>
    <t>Other changes</t>
  </si>
  <si>
    <t>Gross carrying value defaulted exposures</t>
  </si>
  <si>
    <r>
      <rPr>
        <i/>
        <sz val="9"/>
        <rFont val="HelveticaNeueLT Pro 55 Roman"/>
        <family val="2"/>
      </rPr>
      <t>Of which: Specialised lending</t>
    </r>
  </si>
  <si>
    <r>
      <rPr>
        <i/>
        <sz val="9"/>
        <rFont val="HelveticaNeueLT Pro 55 Roman"/>
        <family val="2"/>
      </rPr>
      <t>Secured by real estate property</t>
    </r>
  </si>
  <si>
    <r>
      <rPr>
        <i/>
        <sz val="9"/>
        <rFont val="HelveticaNeueLT Pro 55 Roman"/>
        <family val="2"/>
      </rPr>
      <t>Qualifying revolving</t>
    </r>
  </si>
  <si>
    <r>
      <rPr>
        <b/>
        <sz val="9"/>
        <rFont val="HelveticaNeueLT Pro 55 Roman"/>
        <family val="2"/>
      </rPr>
      <t>Total IRB approach</t>
    </r>
  </si>
  <si>
    <t>Sheet 14</t>
  </si>
  <si>
    <t>EU CR3 - CRM techniques - Overview</t>
  </si>
  <si>
    <t>Total loans</t>
  </si>
  <si>
    <t>Total debt securities</t>
  </si>
  <si>
    <r>
      <rPr>
        <sz val="10"/>
        <color theme="0"/>
        <rFont val="Segoe UI"/>
        <family val="2"/>
      </rPr>
      <t>Exposures unsecured – Carrying amount</t>
    </r>
  </si>
  <si>
    <r>
      <rPr>
        <sz val="10"/>
        <color theme="0"/>
        <rFont val="Segoe UI"/>
        <family val="2"/>
      </rPr>
      <t>Exposures  secured – Carrying amount</t>
    </r>
  </si>
  <si>
    <r>
      <rPr>
        <sz val="10"/>
        <color theme="0"/>
        <rFont val="Segoe UI"/>
        <family val="2"/>
      </rPr>
      <t>Exposures secured by collateral</t>
    </r>
  </si>
  <si>
    <r>
      <rPr>
        <sz val="10"/>
        <color theme="0"/>
        <rFont val="Segoe UI"/>
        <family val="2"/>
      </rPr>
      <t>Exposures secured by financial guarantees</t>
    </r>
  </si>
  <si>
    <r>
      <rPr>
        <sz val="10"/>
        <color theme="0"/>
        <rFont val="Segoe UI"/>
        <family val="2"/>
      </rPr>
      <t>Exposures secured by credit derivatives</t>
    </r>
  </si>
  <si>
    <t>Sheet 15</t>
  </si>
  <si>
    <t>EU CR4 - Standardised approach - Credit risk exposure and CRM effects</t>
  </si>
  <si>
    <t>Exposures before CCF and CRM</t>
  </si>
  <si>
    <t>Exposures post CCF and CRM</t>
  </si>
  <si>
    <t>RWAs and RWA density</t>
  </si>
  <si>
    <t>Exposure classes</t>
  </si>
  <si>
    <t>On-balance-sheet-amount</t>
  </si>
  <si>
    <t>Off-balance-sheet amount</t>
  </si>
  <si>
    <t>Regional government or local authorities</t>
  </si>
  <si>
    <t>Exposures associated with particularly high risk</t>
  </si>
  <si>
    <t>Institutions and corporates with a short-term credit assessment</t>
  </si>
  <si>
    <t>Collective investment undertakings</t>
  </si>
  <si>
    <t>Other items</t>
  </si>
  <si>
    <t>Sheet 16</t>
  </si>
  <si>
    <t>Risk weight</t>
  </si>
  <si>
    <t>Of which unrated</t>
  </si>
  <si>
    <t>Deducted</t>
  </si>
  <si>
    <t>EU CR5 - Standardised approach</t>
  </si>
  <si>
    <t>Sheet 17</t>
  </si>
  <si>
    <t>EU CR6 - IRB approach - Credit risk exposures by exposure class and PD range</t>
  </si>
  <si>
    <t>Retail mortgage</t>
  </si>
  <si>
    <t>PD scale</t>
  </si>
  <si>
    <t>Original on-balance-sheet gross exposures</t>
  </si>
  <si>
    <t>Value adjustments and provisions</t>
  </si>
  <si>
    <r>
      <rPr>
        <sz val="10"/>
        <color theme="0"/>
        <rFont val="Segoe UI"/>
        <family val="2"/>
      </rPr>
      <t>Off- balance- sheet exposures pre-CCF</t>
    </r>
  </si>
  <si>
    <r>
      <rPr>
        <sz val="10"/>
        <color theme="0"/>
        <rFont val="Segoe UI"/>
        <family val="2"/>
      </rPr>
      <t>Average CCF</t>
    </r>
  </si>
  <si>
    <r>
      <rPr>
        <sz val="10"/>
        <color theme="0"/>
        <rFont val="Segoe UI"/>
        <family val="2"/>
      </rPr>
      <t>Average PD</t>
    </r>
  </si>
  <si>
    <r>
      <rPr>
        <sz val="10"/>
        <color theme="0"/>
        <rFont val="Segoe UI"/>
        <family val="2"/>
      </rPr>
      <t>Number of obligors</t>
    </r>
  </si>
  <si>
    <r>
      <rPr>
        <sz val="10"/>
        <color theme="0"/>
        <rFont val="Segoe UI"/>
        <family val="2"/>
      </rPr>
      <t>Average LGD</t>
    </r>
  </si>
  <si>
    <r>
      <rPr>
        <sz val="10"/>
        <color theme="0"/>
        <rFont val="Segoe UI"/>
        <family val="2"/>
      </rPr>
      <t>Average maturity</t>
    </r>
  </si>
  <si>
    <r>
      <rPr>
        <sz val="10"/>
        <color theme="0"/>
        <rFont val="Segoe UI"/>
        <family val="2"/>
      </rPr>
      <t>RWAs</t>
    </r>
  </si>
  <si>
    <r>
      <rPr>
        <sz val="10"/>
        <color theme="0"/>
        <rFont val="Segoe UI"/>
        <family val="2"/>
      </rPr>
      <t>RWA
density</t>
    </r>
  </si>
  <si>
    <r>
      <rPr>
        <sz val="10"/>
        <color theme="0"/>
        <rFont val="Segoe UI"/>
        <family val="2"/>
      </rPr>
      <t>EL</t>
    </r>
  </si>
  <si>
    <t>EAD post CRM and post CCF</t>
  </si>
  <si>
    <t>Subtotal</t>
  </si>
  <si>
    <t>0.00 to &lt;0.15</t>
  </si>
  <si>
    <t>0.15 to &lt;0.25</t>
  </si>
  <si>
    <t>0.25 to &lt;0.50</t>
  </si>
  <si>
    <t>0.50 to &lt;0.75</t>
  </si>
  <si>
    <t>0.75 to &lt;2.50</t>
  </si>
  <si>
    <t>2.50 to &lt;10.00</t>
  </si>
  <si>
    <t>10.00 to &lt;100.00</t>
  </si>
  <si>
    <t>100.00 (Default)</t>
  </si>
  <si>
    <t>Retail other</t>
  </si>
  <si>
    <t>Corporate SME</t>
  </si>
  <si>
    <t>Corporate non SME</t>
  </si>
  <si>
    <t>Average maturity (years)</t>
  </si>
  <si>
    <t>Total (all portfolios)</t>
  </si>
  <si>
    <t>Sheet 18</t>
  </si>
  <si>
    <t>EU CR8 - RWA flow statements of credit risk exposures under the IRB approach</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</si>
  <si>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</si>
  <si>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</si>
  <si>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</si>
  <si>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</si>
  <si>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</si>
  <si>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</si>
  <si>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</si>
  <si>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</si>
  <si>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</si>
  <si>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RWA amounts</t>
  </si>
  <si>
    <t>Capital requirements</t>
  </si>
  <si>
    <t>Sheet 19</t>
  </si>
  <si>
    <t>EU CCR1 - Analysis of CCR exposure by approach</t>
  </si>
  <si>
    <t>Mark to market</t>
  </si>
  <si>
    <t>Original exposure</t>
  </si>
  <si>
    <t>Standardised approach</t>
  </si>
  <si>
    <t>IMM (for derivatives and SFTs)</t>
  </si>
  <si>
    <t>Of which securities financing transactions</t>
  </si>
  <si>
    <t>Of which derivatives and long settlement transactions</t>
  </si>
  <si>
    <t>Of which from contractual cross- product netting</t>
  </si>
  <si>
    <t>Financial collateral simple method (for SFTs)</t>
  </si>
  <si>
    <t>Financial collateral comprehensive method (for SFTs)</t>
  </si>
  <si>
    <t>VaR for SFTs</t>
  </si>
  <si>
    <t>Notional</t>
  </si>
  <si>
    <t>Potential future credit exposure</t>
  </si>
  <si>
    <t>EEPE</t>
  </si>
  <si>
    <t>Multiplier</t>
  </si>
  <si>
    <t>EAD post CRM</t>
  </si>
  <si>
    <t>Sheet 20</t>
  </si>
  <si>
    <t>EU CCR2 - CVA capital charge</t>
  </si>
  <si>
    <t>Replacement cost/ current market value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</si>
  <si>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</si>
  <si>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</si>
  <si>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</si>
  <si>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</si>
  <si>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</si>
  <si>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</si>
  <si>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</si>
  <si>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</si>
  <si>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Sheet 21</t>
  </si>
  <si>
    <t>Sheet 22</t>
  </si>
  <si>
    <t>EU CCR3 - Standardised approach - CCR exposures by regulatory portfolio risk</t>
  </si>
  <si>
    <t>Corporate</t>
  </si>
  <si>
    <t>EU CCR4 - IRB approach - CCR exposures by portfolio and PD scale</t>
  </si>
  <si>
    <t>Sheet 23</t>
  </si>
  <si>
    <r>
      <rPr>
        <sz val="9"/>
        <color theme="0"/>
        <rFont val="Segoe UI"/>
        <family val="2"/>
      </rPr>
      <t>Gross positive fair value or net carrying amount</t>
    </r>
  </si>
  <si>
    <r>
      <rPr>
        <sz val="9"/>
        <color theme="0"/>
        <rFont val="Segoe UI"/>
        <family val="2"/>
      </rPr>
      <t>Netting benefits</t>
    </r>
  </si>
  <si>
    <r>
      <rPr>
        <sz val="9"/>
        <color theme="0"/>
        <rFont val="Segoe UI"/>
        <family val="2"/>
      </rPr>
      <t>Netted current credit exposure</t>
    </r>
  </si>
  <si>
    <r>
      <rPr>
        <sz val="9"/>
        <color theme="0"/>
        <rFont val="Segoe UI"/>
        <family val="2"/>
      </rPr>
      <t>Collateral held</t>
    </r>
  </si>
  <si>
    <r>
      <rPr>
        <sz val="9"/>
        <color theme="0"/>
        <rFont val="Segoe UI"/>
        <family val="2"/>
      </rPr>
      <t>Net credit exposure</t>
    </r>
  </si>
  <si>
    <t xml:space="preserve">Total </t>
  </si>
  <si>
    <t>Derivatives</t>
  </si>
  <si>
    <t>SFTs</t>
  </si>
  <si>
    <t>Cross-product netting</t>
  </si>
  <si>
    <t>EU CCR5-A - Impact of netting and collateral held on exposure value</t>
  </si>
  <si>
    <t>Sheet 24</t>
  </si>
  <si>
    <t>EU CCR5-B - Composition of collateral for exposures to CCR</t>
  </si>
  <si>
    <t>Segregated</t>
  </si>
  <si>
    <t>Unsegregated</t>
  </si>
  <si>
    <t>Fair value of collateral received</t>
  </si>
  <si>
    <t>Fair value of collateral posted</t>
  </si>
  <si>
    <t>Fair value of posted collateral</t>
  </si>
  <si>
    <t>Collateral used in derivative transactions</t>
  </si>
  <si>
    <t>Collateral used in SFTs</t>
  </si>
  <si>
    <t>Sheet 25</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</si>
  <si>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</si>
  <si>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</si>
  <si>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</si>
  <si>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</si>
  <si>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</si>
  <si>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</si>
  <si>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</si>
  <si>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</si>
  <si>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</si>
  <si>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</si>
  <si>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</si>
  <si>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Sheet 26</t>
  </si>
  <si>
    <t>Business combinations, including acquisitions and disposals of subsidiaries</t>
  </si>
  <si>
    <t>Liqiudity Coverage Ratio (LIQ1)</t>
  </si>
  <si>
    <t>Liqiudity Coverage Ratio (Explanation)</t>
  </si>
  <si>
    <t>Credit Risk</t>
  </si>
  <si>
    <t>Page 5</t>
  </si>
  <si>
    <t>Page 4-11</t>
  </si>
  <si>
    <t>Page 20-21</t>
  </si>
  <si>
    <t>Note - Risk Management Credit risk section</t>
  </si>
  <si>
    <t>Note - Risk Management Market risk section</t>
  </si>
  <si>
    <t xml:space="preserve">EU CR9 - IRB approach - Backtesting </t>
  </si>
  <si>
    <t>Exposure class</t>
  </si>
  <si>
    <t>PD range</t>
  </si>
  <si>
    <t>Weighted average PD</t>
  </si>
  <si>
    <t>Arithmetic average PD by obligors</t>
  </si>
  <si>
    <t>Number of obligors</t>
  </si>
  <si>
    <t>End of previous year</t>
  </si>
  <si>
    <t>End of year</t>
  </si>
  <si>
    <t>Defaulted obligors in the year</t>
  </si>
  <si>
    <t>Of which new obligors</t>
  </si>
  <si>
    <t>Average historical annual default rate</t>
  </si>
  <si>
    <t>Sheet 27</t>
  </si>
  <si>
    <t>Sheet 28</t>
  </si>
  <si>
    <t>External rating equivalent</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</si>
  <si>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</si>
  <si>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</si>
  <si>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Page 6-11</t>
  </si>
  <si>
    <t>Page 32</t>
  </si>
  <si>
    <t>Sheet 29</t>
  </si>
  <si>
    <t>Sheet 30</t>
  </si>
  <si>
    <t>Sheet 31</t>
  </si>
  <si>
    <t>Asset encumbrance - Template A</t>
  </si>
  <si>
    <t>Asset encumbrance - Template B</t>
  </si>
  <si>
    <t>Asset encumbrance - Template C</t>
  </si>
  <si>
    <t>Asset encumbrance - Template D</t>
  </si>
  <si>
    <t>Sheet 32</t>
  </si>
  <si>
    <t>Sheet 34</t>
  </si>
  <si>
    <t>Sheet 33</t>
  </si>
  <si>
    <t>Liquidity coverage ratio</t>
  </si>
  <si>
    <t>Unweighted value (average)</t>
  </si>
  <si>
    <t>Weighted value (average)</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</si>
  <si>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</si>
  <si>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</si>
  <si>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</si>
  <si>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</si>
  <si>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</si>
  <si>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</si>
  <si>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</si>
  <si>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</si>
  <si>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</si>
  <si>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</si>
  <si>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</si>
  <si>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</si>
  <si>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</si>
  <si>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</si>
  <si>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</si>
  <si>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</si>
  <si>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</si>
  <si>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</si>
  <si>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</si>
  <si>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</si>
  <si>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</si>
  <si>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</si>
  <si>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</si>
  <si>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</si>
  <si>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</si>
  <si>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</si>
  <si>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</si>
  <si>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</si>
  <si>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</si>
  <si>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</si>
  <si>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</si>
  <si>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</si>
  <si>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</si>
  <si>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</si>
  <si>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</si>
  <si>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</si>
  <si>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</si>
  <si>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</si>
  <si>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</si>
  <si>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</si>
  <si>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</si>
  <si>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</si>
  <si>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</si>
  <si>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</si>
  <si>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</si>
  <si>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</si>
  <si>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</si>
  <si>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</si>
  <si>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</si>
  <si>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</si>
  <si>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21</t>
  </si>
  <si>
    <t>LIQUIDITY BUFFER</t>
  </si>
  <si>
    <t>22</t>
  </si>
  <si>
    <t>TOTAL NET CASH OUTFLOWS</t>
  </si>
  <si>
    <t>23</t>
  </si>
  <si>
    <t>LIQUIDITY COVERAGE RATIO (%)</t>
  </si>
  <si>
    <t>Explanation of liquidity coverage ratio</t>
  </si>
  <si>
    <t>Concentration of funding and liquidity sources</t>
  </si>
  <si>
    <t>The Group has a diversified funding base with the main funding source being retail deposits.</t>
  </si>
  <si>
    <t>Derivative exposures and potential collateral calls</t>
  </si>
  <si>
    <t>The impact of an adverse market scenario is calculated using the Historical Look Back Approach (HLBA).</t>
  </si>
  <si>
    <t>Currency mismatch in the LCR</t>
  </si>
  <si>
    <t>Sydbank complies with the requirements set forth by the Danish FSA to have a minimum LCR of 100% for Euro.</t>
  </si>
  <si>
    <t>A description of the degree of centralisation of liquidity management and interaction between the group’s units</t>
  </si>
  <si>
    <t xml:space="preserve">The majority of liquidity risk is centralized and managed in Group Treasury.  </t>
  </si>
  <si>
    <t>Other items in the LCR calculation that are not captured in the LCR disclosure template but that the institution considers relevant for its liquidity profile</t>
  </si>
  <si>
    <t>-</t>
  </si>
  <si>
    <t>Template A - Encumbered and unencumbered assets</t>
  </si>
  <si>
    <t>Carrying amount of encumbered assets</t>
  </si>
  <si>
    <t>Fair value of encumbered assets</t>
  </si>
  <si>
    <t>Carrying amount of unencumbered assets</t>
  </si>
  <si>
    <t>Assets of the reporting institution</t>
  </si>
  <si>
    <t>Template B -  collateral received</t>
  </si>
  <si>
    <t>Fair value of encumbered collateral received or own debt securities issued</t>
  </si>
  <si>
    <t>Collateral received by the reporting institution</t>
  </si>
  <si>
    <t>Template C - Sources of encumbrance</t>
  </si>
  <si>
    <t>Matching liabilities, contingent liabilities or securities lent</t>
  </si>
  <si>
    <t>Assets, collateral received and own
debt securities issued other than covered bonds and ABSs encumbered</t>
  </si>
  <si>
    <t>Carrying amount of selected financial liabilities</t>
  </si>
  <si>
    <t>Note - Risk Management Liquidity risk section</t>
  </si>
  <si>
    <t>The Group's risk policy states that:</t>
  </si>
  <si>
    <t>Asset encumbrance may only occur as part of ordinary banking operations and includes securities provided as collateral with the central bank and in the repo market, collateral for clearing transactions as well as collateral under CSA agrreements.</t>
  </si>
  <si>
    <t>Asset encumbrance may be by way of deposits with credit institutions or securities.</t>
  </si>
  <si>
    <t>Moreover assets encumbrance may be by way of funding of mortgage-like loans via external counterparties.</t>
  </si>
  <si>
    <t>Cash</t>
  </si>
  <si>
    <t>RWA density</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</si>
  <si>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</si>
  <si>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</si>
  <si>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</si>
  <si>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</si>
  <si>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</si>
  <si>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</si>
  <si>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</si>
  <si>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</si>
  <si>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</si>
  <si>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</si>
  <si>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</si>
  <si>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</si>
  <si>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</si>
  <si>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</si>
  <si>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</si>
  <si>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</si>
  <si>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EU CR7 - IRB approach - Effekt on the RWAs of credit derivatives used as CRM techniques</t>
  </si>
  <si>
    <t>EU LI3 - Outline of the differences in the scopes of consolidation (entity by entity)</t>
  </si>
  <si>
    <t>Note 44 - Group holdings and enterprises</t>
  </si>
  <si>
    <t>Note 18 - Loans and advances</t>
  </si>
  <si>
    <t>Sheet 3</t>
  </si>
  <si>
    <t>Template D - Information on importance of  encumbrance</t>
  </si>
  <si>
    <t>EU CR2-B - Changes in the stock of defaulted and impaired loans and debt securities</t>
  </si>
  <si>
    <t xml:space="preserve">For Sydbank the scope of accounting consolidation and the scope of regulatorey consolidation are the same. Hence columns (a) and (b) of the template have been merged. </t>
  </si>
  <si>
    <t>Sweden</t>
  </si>
  <si>
    <t>Own funds disclosure</t>
  </si>
  <si>
    <t>Comparison of own funds, capital and leverage ratios to IFRS9</t>
  </si>
  <si>
    <t>Capital instruments' main features</t>
  </si>
  <si>
    <t>Leverage ratio common disclosure</t>
  </si>
  <si>
    <t>9a</t>
  </si>
  <si>
    <t>9b</t>
  </si>
  <si>
    <t>20a</t>
  </si>
  <si>
    <t>20b</t>
  </si>
  <si>
    <t>Issuer</t>
  </si>
  <si>
    <t>Unique identifier</t>
  </si>
  <si>
    <t>Governing law(s) of the instrument</t>
  </si>
  <si>
    <t>Regulatory treatment</t>
  </si>
  <si>
    <t>Transitional CRR rules</t>
  </si>
  <si>
    <t>Post-transitional CRR rules</t>
  </si>
  <si>
    <t>Eligible at solo/(sub-)consolidated/solo &amp; (sub-)consolidated</t>
  </si>
  <si>
    <t>Instrument type (types to be specified by each jurisdiction)</t>
  </si>
  <si>
    <t xml:space="preserve">Amount recognised in regulatory capital </t>
  </si>
  <si>
    <t>Nominal amount of instrument</t>
  </si>
  <si>
    <t>Issue price</t>
  </si>
  <si>
    <t>Redemption price</t>
  </si>
  <si>
    <t>Accounting classification</t>
  </si>
  <si>
    <t>Original date of issuance</t>
  </si>
  <si>
    <t>Perpeptual or dated</t>
  </si>
  <si>
    <t>Original maturity date</t>
  </si>
  <si>
    <t>Issuer call subjet to prior supervisory approval</t>
  </si>
  <si>
    <t>Optional call date, contingent call dates, and redemption amount</t>
  </si>
  <si>
    <t>Subsequent call dates, if applicable</t>
  </si>
  <si>
    <t>Coupons / dividends</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</si>
  <si>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</si>
  <si>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</si>
  <si>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</si>
  <si>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</si>
  <si>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</si>
  <si>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</si>
  <si>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Noncumulative or cumulative</t>
  </si>
  <si>
    <t>Convertible or non-convertible</t>
  </si>
  <si>
    <t>If convertible, conversion trigger (s)</t>
  </si>
  <si>
    <t>If convertible, fully or partially</t>
  </si>
  <si>
    <t>If convertible, conversion rate</t>
  </si>
  <si>
    <t>If convertible, mandatory or optional conversion</t>
  </si>
  <si>
    <t>If convertible, specifiy instrument type convertible into</t>
  </si>
  <si>
    <t>If convertible, specifiy issuer of instrument it converts into</t>
  </si>
  <si>
    <t>Write-down features</t>
  </si>
  <si>
    <t>If write-down, write-down trigger (s)</t>
  </si>
  <si>
    <t>If write-down, full or partial</t>
  </si>
  <si>
    <t>If write-down, permanent or temporary</t>
  </si>
  <si>
    <t>If temporary write-down, description of write-up mechanism</t>
  </si>
  <si>
    <t>Position in subordination hierachy in liquidation</t>
  </si>
  <si>
    <t>Non-compliant transitioned features</t>
  </si>
  <si>
    <t>If yes, specifiy non-compliant features</t>
  </si>
  <si>
    <t>Sydbank A/S</t>
  </si>
  <si>
    <t>XS0205055675</t>
  </si>
  <si>
    <t>XS1201870828</t>
  </si>
  <si>
    <t>XS1705599915</t>
  </si>
  <si>
    <t>XS1713462742</t>
  </si>
  <si>
    <t>English/Danish</t>
  </si>
  <si>
    <t>Hybrid Tier 1</t>
  </si>
  <si>
    <t>Supplementary Capital (Tier 2)</t>
  </si>
  <si>
    <t>Additional Tier 1 (AT1)</t>
  </si>
  <si>
    <t>Solo and Consolidated</t>
  </si>
  <si>
    <t>Hybrid Tier 1 (grandfathered) as published in Regulation (EU) NO 575/2013 article 484.4</t>
  </si>
  <si>
    <t>Tier 2 as published in Regulation 
(EU) No 575/2013 article 63</t>
  </si>
  <si>
    <t>Additional Tier 1 (AT1)  
as published in Regulation 
(EU) No 575/2013 article 52</t>
  </si>
  <si>
    <t>75.000.000 EUR</t>
  </si>
  <si>
    <t>100.000.000 EUR</t>
  </si>
  <si>
    <t>Liability- amortised cost</t>
  </si>
  <si>
    <t>Shareholders' equity</t>
  </si>
  <si>
    <t>24.11.2004</t>
  </si>
  <si>
    <t>11.03.2015</t>
  </si>
  <si>
    <t>02.11.2017</t>
  </si>
  <si>
    <t>30.05.2018</t>
  </si>
  <si>
    <t>Perpetual</t>
  </si>
  <si>
    <t>Dated</t>
  </si>
  <si>
    <t>Pertual</t>
  </si>
  <si>
    <t>no maturity</t>
  </si>
  <si>
    <t>11.03.2027</t>
  </si>
  <si>
    <t>02.11.2029</t>
  </si>
  <si>
    <t>Yes</t>
  </si>
  <si>
    <t>24.11.2014 100% of nominal amount. In addition Tax /regulatory call.</t>
  </si>
  <si>
    <t>11.03.2022 100% of nominal amount. In addition Tax /regulatory call.</t>
  </si>
  <si>
    <t>02.11.2024 100% of nominal amount. In addition Tax /regulatory call.</t>
  </si>
  <si>
    <t>28.08.2025 100% of nominal amount. In addition Tax/regulatory call.</t>
  </si>
  <si>
    <t>Subsequent interest payment dates</t>
  </si>
  <si>
    <t>N/A</t>
  </si>
  <si>
    <t>Fixed to floating</t>
  </si>
  <si>
    <t>Fixed</t>
  </si>
  <si>
    <t>Floating</t>
  </si>
  <si>
    <t>6.5% p.a. until first call date then EUR CMS10 + 20bps</t>
  </si>
  <si>
    <t>2.125 % p.a. until first call date then 5Y Mid-Swap + 172 bps</t>
  </si>
  <si>
    <t>3M  EURIBOR + 185bps</t>
  </si>
  <si>
    <t>No</t>
  </si>
  <si>
    <t>Partially discretionary</t>
  </si>
  <si>
    <t>Mandatory</t>
  </si>
  <si>
    <t>Fully discretionary</t>
  </si>
  <si>
    <t>Noncumulative</t>
  </si>
  <si>
    <t>Nonconvertible</t>
  </si>
  <si>
    <t>Only when 1) share capital and reserves are reduced to zero 2) all outstanding shares capital constituting the share capital are resolved to be reduced to zero on a general meeting of the shareholders 3) the bank is in recapitalisation or ceases business without loss to non-subordinated creditors</t>
  </si>
  <si>
    <t>Regulated according to CRR og BRRD. No specific provisions regaridgn write down</t>
  </si>
  <si>
    <t>7% CET1 capital ratio Solo and Consolidated.</t>
  </si>
  <si>
    <t>Fully or partially</t>
  </si>
  <si>
    <t>Fully or partial</t>
  </si>
  <si>
    <t>Permanent</t>
  </si>
  <si>
    <t>NA</t>
  </si>
  <si>
    <t>Discretionary write-up</t>
  </si>
  <si>
    <t>Preferred to common equity 1.</t>
  </si>
  <si>
    <t>Preferred to hybrid tier 1 and  AT1</t>
  </si>
  <si>
    <t>Preferred to hybrid tier 1 AT1</t>
  </si>
  <si>
    <t>Preferred to common equity Tier 1</t>
  </si>
  <si>
    <t>Yes non compliant as AT1 but compliant as permanent Tier 2 acccording to Regulation (EU) NO 575/2013 article 63</t>
  </si>
  <si>
    <t>Non complinat AT1 features as instrument issued according to erlier rules.</t>
  </si>
  <si>
    <t>Sheet 35</t>
  </si>
  <si>
    <t>(B) 
REGULATION (EU) No 575/2013 ARTICLE REFERENCE</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</si>
  <si>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</si>
  <si>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</si>
  <si>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</si>
  <si>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</si>
  <si>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</si>
  <si>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</si>
  <si>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</si>
  <si>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</si>
  <si>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</si>
  <si>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</si>
  <si>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</si>
  <si>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</si>
  <si>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</si>
  <si>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</si>
  <si>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</si>
  <si>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</si>
  <si>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</si>
  <si>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</si>
  <si>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</si>
  <si>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</si>
  <si>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Independently reviewed interim profits net of any foreseeable charge or dividend</t>
  </si>
  <si>
    <t>26 (2)</t>
  </si>
  <si>
    <t>Common Equity Tier 1 (CET1) capital before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</si>
  <si>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</si>
  <si>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</si>
  <si>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</si>
  <si>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</si>
  <si>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</si>
  <si>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</si>
  <si>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</si>
  <si>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</si>
  <si>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</si>
  <si>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</si>
  <si>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</si>
  <si>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</si>
  <si>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</si>
  <si>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</si>
  <si>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</si>
  <si>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</si>
  <si>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</si>
  <si>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</si>
  <si>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</si>
  <si>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</si>
  <si>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</si>
  <si>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</si>
  <si>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</si>
  <si>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</si>
  <si>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</si>
  <si>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</si>
  <si>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</si>
  <si>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</si>
  <si>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</si>
  <si>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</si>
  <si>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</si>
  <si>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</si>
  <si>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</si>
  <si>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</si>
  <si>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</si>
  <si>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</si>
  <si>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</si>
  <si>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</si>
  <si>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</si>
  <si>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</si>
  <si>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</si>
  <si>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</si>
  <si>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</si>
  <si>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</si>
  <si>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</si>
  <si>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</si>
  <si>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</si>
  <si>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</si>
  <si>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</si>
  <si>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</si>
  <si>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</si>
  <si>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</si>
  <si>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</si>
  <si>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</si>
  <si>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</si>
  <si>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
  </si>
  <si>
    <t>IFRS 9 transitional arragement</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</si>
  <si>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</si>
  <si>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</si>
  <si>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</si>
  <si>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</si>
  <si>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</si>
  <si>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</si>
  <si>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</si>
  <si>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</si>
  <si>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85, 86</t>
  </si>
  <si>
    <t>of which: instruments issued by subsidiaries subject to phase-out</t>
  </si>
  <si>
    <t>Additional Tier 1 (AT1) capital before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</si>
  <si>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</si>
  <si>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</si>
  <si>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</si>
  <si>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</si>
  <si>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</si>
  <si>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</si>
  <si>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</si>
  <si>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t>
  </si>
  <si>
    <t>Qualifying T2 deductions that exceed the T2 capital of the institution (negative amount)</t>
  </si>
  <si>
    <t>56 (e)</t>
  </si>
  <si>
    <t>Total regulatory adjustments to Additional Tier 1 (AT1) capital</t>
  </si>
  <si>
    <t>Additional Tier 1 (AT1) capital</t>
  </si>
  <si>
    <t>Tier 1 capital (T1 = CET1 + AT1)</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</si>
  <si>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</si>
  <si>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</si>
  <si>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</si>
  <si>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</si>
  <si>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</si>
  <si>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</si>
  <si>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</si>
  <si>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</si>
  <si>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</si>
  <si>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Direct and indirect holdings by an institution of own T2 instruments and subordinated loans (negative amount)</t>
  </si>
  <si>
    <t>63 (b) (i), 66 (a), 67</t>
  </si>
  <si>
    <t>Holdings of the T2 instruments and subordinated loans of financial sector entities where those entities have reciprocal cross holdings with the institutions designed to inflate artificially the own funds of the institution (negative amount)</t>
  </si>
  <si>
    <t>66 (b), 68</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</si>
  <si>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</si>
  <si>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t>
  </si>
  <si>
    <t>Direct, indirect and synthetic holdings of the T2 instruments and subordinated loans of financial sector entities where the institution has a significant investment in those entities (net of eligible short positions) (negative amounts)</t>
  </si>
  <si>
    <t>66 (d), 69, 79</t>
  </si>
  <si>
    <t>Total regulatory adjustments to Tier 2 (T2) capital</t>
  </si>
  <si>
    <t>Tier 2 (T2) capital</t>
  </si>
  <si>
    <t>Total capital (TC = T1 + T2)</t>
  </si>
  <si>
    <t>Total risk-weighted assets</t>
  </si>
  <si>
    <t>Captial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</si>
  <si>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</si>
  <si>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</si>
  <si>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</si>
  <si>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</si>
  <si>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</si>
  <si>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</si>
  <si>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</si>
  <si>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130, 131, 133</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</si>
  <si>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</si>
  <si>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</si>
  <si>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</si>
  <si>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</si>
  <si>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</si>
  <si>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</si>
  <si>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</si>
  <si>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</si>
  <si>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</si>
  <si>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Direct and indirect holdings of the capital of financial sector entities where the institution does not have a significant investment in those entities (amount below 10% threshold and net of eligible short positions</t>
  </si>
  <si>
    <t>36 (1) (h), 45, 46
56 (c), 59, 60, 66 (c), 69, 70</t>
  </si>
  <si>
    <t>Direct and indirect holdings of the CET1 instruments of financial sector entities where the institution has a significant investment in those entities (amount below 10% threshold and net of eligible short positions</t>
  </si>
  <si>
    <t>36 (1) (i), 45, 48</t>
  </si>
  <si>
    <t>Deferred tax assets arising from temporary difference (amount below 10 % threshold , net of related tax liability where the conditions in Article 38  (3) are met)</t>
  </si>
  <si>
    <t>36 (1) (c), 38, 48</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</si>
  <si>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</si>
  <si>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</si>
  <si>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</si>
  <si>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</si>
  <si>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</si>
  <si>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2013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</si>
  <si>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</si>
  <si>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</si>
  <si>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</si>
  <si>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</si>
  <si>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</si>
  <si>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</si>
  <si>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</si>
  <si>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</si>
  <si>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</si>
  <si>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Comparison of own funds, capital and leverage ratios with and without the application of transitional arrangements for IFRS 9</t>
  </si>
  <si>
    <t>DKK million</t>
  </si>
  <si>
    <t xml:space="preserve">     Available capital (amounts)</t>
  </si>
  <si>
    <t>Common Equity Tier 1 (CET1) capital</t>
  </si>
  <si>
    <t>Common Equity Tier 1 (CET1) capital as if IFRS 9 or analogous ECLs transitional arrangements had not been applied</t>
  </si>
  <si>
    <t>Tier 1 capital</t>
  </si>
  <si>
    <t>Tier 1 capital as if IFRS 9 or analogous ECLs transitional arrangements had not been applied</t>
  </si>
  <si>
    <t>Total capital</t>
  </si>
  <si>
    <t>Total capital as if IFRS 9 or analogous ECLs transitional arrangements had not been applied</t>
  </si>
  <si>
    <t xml:space="preserve">     Risk-weighted assets (amounts)</t>
  </si>
  <si>
    <t>Total risk-weighted assets as if IFRS 9 or analogous ECLs transitional arrangements had not been applied</t>
  </si>
  <si>
    <t xml:space="preserve">     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</si>
  <si>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</si>
  <si>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</si>
  <si>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</si>
  <si>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</si>
  <si>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</si>
  <si>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</si>
  <si>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 xml:space="preserve">     Leverage ratio</t>
  </si>
  <si>
    <t>Leverage ratio total exposure measure</t>
  </si>
  <si>
    <t>Leverage ratio</t>
  </si>
  <si>
    <t>Leverage ratio as if IFRS 9 or analogous ECLs transitional arrangements had not been applied</t>
  </si>
  <si>
    <t>Table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</si>
  <si>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</si>
  <si>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</si>
  <si>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</si>
  <si>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</si>
  <si>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</si>
  <si>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</si>
  <si>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</si>
  <si>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</si>
  <si>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exposure measure in accordance with Article 429 (7) of Regulation (EU) No 575/2013)</t>
  </si>
  <si>
    <t>EU-6b</t>
  </si>
  <si>
    <t>(Adjustment for exposures excluded from the leverage ratio exposure measure in accordance with Article 429 (14) of  Regulation (EU) No 575/2013)</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</si>
  <si>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</si>
  <si>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</si>
  <si>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</si>
  <si>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</si>
  <si>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</si>
  <si>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</si>
  <si>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</si>
  <si>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HelveticaNeueLT Pro 55 Roman"/>
        <family val="2"/>
      </rPr>
      <t>all</t>
    </r>
    <r>
      <rPr>
        <sz val="9"/>
        <rFont val="HelveticaNeueLT Pro 55 Roman"/>
        <family val="2"/>
      </rPr>
      <t xml:space="preserve"> derivatives transactions (ie net of eligible cash variation margin)</t>
    </r>
  </si>
  <si>
    <r>
      <t xml:space="preserve">Add-on amounts for PFE associated with </t>
    </r>
    <r>
      <rPr>
        <i/>
        <sz val="9"/>
        <rFont val="HelveticaNeueLT Pro 55 Roman"/>
        <family val="2"/>
      </rPr>
      <t xml:space="preserve">all </t>
    </r>
    <r>
      <rPr>
        <sz val="9"/>
        <rFont val="HelveticaNeueLT Pro 55 Roman"/>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</si>
  <si>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</si>
  <si>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</si>
  <si>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</si>
  <si>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</si>
  <si>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</si>
  <si>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</si>
  <si>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</si>
  <si>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</si>
  <si>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</si>
  <si>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</si>
  <si>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</si>
  <si>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</si>
  <si>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</si>
  <si>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</si>
  <si>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</si>
  <si>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</si>
  <si>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</si>
  <si>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</si>
  <si>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</si>
  <si>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</si>
  <si>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</si>
  <si>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</si>
  <si>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</si>
  <si>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</si>
  <si>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</si>
  <si>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</si>
  <si>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</si>
  <si>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t>Capital and total exposures</t>
  </si>
  <si>
    <t>Total leverage ratio exposures (sum of lines 3, 11, 16, 19, EU-19a and EU-19b)</t>
  </si>
  <si>
    <t>Choice on transitional arrangements and amount of derecognised fiduciary items</t>
  </si>
  <si>
    <t>EU-23</t>
  </si>
  <si>
    <t>Choice on transitional arrangements for the definition of the capital measure</t>
  </si>
  <si>
    <t>transitional</t>
  </si>
  <si>
    <t>EU-24</t>
  </si>
  <si>
    <t>Amount of derecognised fiduciary items in accordance with Article 429(11) of Regulation (EU) NO 575/2013</t>
  </si>
  <si>
    <t>EU-1</t>
  </si>
  <si>
    <t>Total on-balance sheet exposures (excluding derivatives, SFTs, and exempted exposures), of which:</t>
  </si>
  <si>
    <t>EU-2</t>
  </si>
  <si>
    <t>Trading book exposures</t>
  </si>
  <si>
    <t>EU-3</t>
  </si>
  <si>
    <t>Banking book exposures, of which:</t>
  </si>
  <si>
    <t>EU-4</t>
  </si>
  <si>
    <t xml:space="preserve">  Covered bonds</t>
  </si>
  <si>
    <t>EU-5</t>
  </si>
  <si>
    <t xml:space="preserve">  Exposures treated as sovereigns</t>
  </si>
  <si>
    <t>EU-6</t>
  </si>
  <si>
    <t xml:space="preserve">  Exposures to regional governments, MDB, international organisations and PSE NOT treated as sovereigns</t>
  </si>
  <si>
    <t>EU-7</t>
  </si>
  <si>
    <t xml:space="preserve">  Institutions</t>
  </si>
  <si>
    <t>EU-8</t>
  </si>
  <si>
    <t xml:space="preserve">  Secured by mortgages of immovable properties</t>
  </si>
  <si>
    <t>EU-9</t>
  </si>
  <si>
    <t xml:space="preserve">  Retail exposures</t>
  </si>
  <si>
    <t>EU-10</t>
  </si>
  <si>
    <t xml:space="preserve">  Corporate</t>
  </si>
  <si>
    <t>EU-11</t>
  </si>
  <si>
    <t xml:space="preserve">  Exposures in default</t>
  </si>
  <si>
    <t>EU-12</t>
  </si>
  <si>
    <t xml:space="preserve">  Other exposures (eg equity, securitisations, and other non-credit obligation assets)</t>
  </si>
  <si>
    <t>Sheet 36</t>
  </si>
  <si>
    <t>Sheet 37</t>
  </si>
  <si>
    <t>Sheet 38</t>
  </si>
  <si>
    <t>Amounts below the thresholds for deduction (before risk-weighting)</t>
  </si>
  <si>
    <r>
      <t>Common Equity Tier 1 capital: instruments and reserves</t>
    </r>
    <r>
      <rPr>
        <sz val="10"/>
        <color indexed="9"/>
        <rFont val="HelveticaNeueLT Pro 55 Roman"/>
        <family val="2"/>
      </rPr>
      <t>, DKK million</t>
    </r>
  </si>
  <si>
    <t>Page 23</t>
  </si>
  <si>
    <t>Quarter ending</t>
  </si>
  <si>
    <t>Consolidated  DKK millions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</si>
  <si>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</si>
  <si>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</si>
  <si>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</si>
  <si>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</si>
  <si>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</si>
  <si>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</si>
  <si>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</si>
  <si>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</si>
  <si>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</si>
  <si>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</si>
  <si>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Other financial corporations</t>
  </si>
  <si>
    <t>Non-financial corporations</t>
  </si>
  <si>
    <t>Households</t>
  </si>
  <si>
    <t>Debt Securities</t>
  </si>
  <si>
    <t>Loan commitments given</t>
  </si>
  <si>
    <t>Gross carrying amount/nominal amount</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</si>
  <si>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</si>
  <si>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</si>
  <si>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</si>
  <si>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</si>
  <si>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</si>
  <si>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</si>
  <si>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</si>
  <si>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</si>
  <si>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</si>
  <si>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</si>
  <si>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</si>
  <si>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</si>
  <si>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</si>
  <si>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</si>
  <si>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</si>
  <si>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</si>
  <si>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</si>
  <si>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</si>
  <si>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</si>
  <si>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Of which SMEs</t>
  </si>
  <si>
    <t xml:space="preserve">At 31 December 2019 (DKK million) </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</si>
  <si>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</si>
  <si>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</si>
  <si>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</si>
  <si>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</si>
  <si>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</si>
  <si>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</si>
  <si>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</si>
  <si>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</si>
  <si>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</si>
  <si>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31 December 2019</t>
  </si>
  <si>
    <t>30 Sepember 2019</t>
  </si>
  <si>
    <t>Average net exposures over 2019</t>
  </si>
  <si>
    <t>0,03% - 25,65%</t>
  </si>
  <si>
    <t>0,03% - 21,48%</t>
  </si>
  <si>
    <t>0,03% - 36,06%</t>
  </si>
  <si>
    <t>0,03% - 68,90%</t>
  </si>
  <si>
    <t>560.208.750 DKK</t>
  </si>
  <si>
    <t>744.798.784 DKK</t>
  </si>
  <si>
    <t>558.281.868 DKK</t>
  </si>
  <si>
    <t>746.945.000 DKK</t>
  </si>
  <si>
    <t>5,25% p.a. until first call dare. Reset every 5 years thereafter (non-step) to the Mid-Swap Rate + 461,80bps</t>
  </si>
  <si>
    <t>At 31 December 2019</t>
  </si>
  <si>
    <t>30 June 2019</t>
  </si>
  <si>
    <t>31 March 2019</t>
  </si>
  <si>
    <t>Own funds disclosure template</t>
  </si>
  <si>
    <t>Geographical distribution of relevant credit exposures</t>
  </si>
  <si>
    <t>Sheet 39</t>
  </si>
  <si>
    <t xml:space="preserve">Geographical distribution of relevant credit exposures </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</si>
  <si>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</si>
  <si>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</si>
  <si>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</si>
  <si>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</si>
  <si>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</si>
  <si>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</si>
  <si>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</si>
  <si>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</si>
  <si>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</si>
  <si>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</si>
  <si>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Exposue value for IRB</t>
  </si>
  <si>
    <t>Of which: General credit exposures</t>
  </si>
  <si>
    <t>Of which: Trading book exposures</t>
  </si>
  <si>
    <t>Of which: Securitisation exposures</t>
  </si>
  <si>
    <t>Norway</t>
  </si>
  <si>
    <t>United Kingdom</t>
  </si>
  <si>
    <t>Iceland</t>
  </si>
  <si>
    <t>Slovakia</t>
  </si>
  <si>
    <t>Hong Kong</t>
  </si>
  <si>
    <t>Lithuania</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</si>
  <si>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</si>
  <si>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</si>
  <si>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Ireland</t>
  </si>
  <si>
    <t>France</t>
  </si>
  <si>
    <t>Czech Republic</t>
  </si>
  <si>
    <t>Bulgaria</t>
  </si>
  <si>
    <t>Table LRSum: Summary reconciliation of accounting assets and leverage ratio exposures, DKK million</t>
  </si>
  <si>
    <t>Table LRCom: Leverage ratio common disclosure, DKK million</t>
  </si>
  <si>
    <t>Table LRSpl: Split-up of on balance sheet exposures (excluding derivatives, SFTs and excemted exposures), DKK million</t>
  </si>
  <si>
    <t>At 31 December 2019, DKK million</t>
  </si>
  <si>
    <t>Amount of institution-specific countercyclical capital buffer</t>
  </si>
  <si>
    <t>Total risk exposure amount</t>
  </si>
  <si>
    <t>Institution specific countercyclical buffer rate</t>
  </si>
  <si>
    <t>Institution specific countercyclical buffer requirement</t>
  </si>
  <si>
    <t>Amount of instistution-specific countercyclical capital buffer</t>
  </si>
  <si>
    <t>Note - Capital Management Note - Risk Management Note 3 Solvency</t>
  </si>
  <si>
    <t>Note - Capital Management Note - Risk Management Credit risk section</t>
  </si>
  <si>
    <t>Shares not held for trading</t>
  </si>
  <si>
    <t>Sheet 40</t>
  </si>
  <si>
    <t>Unrealised gain</t>
  </si>
  <si>
    <t>Realised gain</t>
  </si>
  <si>
    <t>Note 20 - Shares etc.</t>
  </si>
  <si>
    <t>Of which FVPL</t>
  </si>
  <si>
    <t>Of which FVOCI</t>
  </si>
  <si>
    <t>Shares at fair value</t>
  </si>
  <si>
    <t>Ejendomsselskabet af 1. juni 1986 A/S</t>
  </si>
  <si>
    <t>Syd Administration A/S</t>
  </si>
  <si>
    <t>Syd Fund Management A/S</t>
  </si>
  <si>
    <t>Green Team Group A/S</t>
  </si>
  <si>
    <t>Method of accounting consolidation</t>
  </si>
  <si>
    <t>Sydbank (Schweiz ) AG in Liquidation</t>
  </si>
  <si>
    <t>Fair value of inencumbered assets</t>
  </si>
  <si>
    <t>of which notionally eligible EHQLA and HQLA</t>
  </si>
  <si>
    <t>of which EHQLA and HQLA</t>
  </si>
  <si>
    <t xml:space="preserve">  Equity instruments</t>
  </si>
  <si>
    <t xml:space="preserve">  Debt securities</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</si>
  <si>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</si>
  <si>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</si>
  <si>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</si>
  <si>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</si>
  <si>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</si>
  <si>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  Other assets</t>
  </si>
  <si>
    <t>Unencumbered
Fair value of collateral received or own debt securities issued availabel for encumbrance</t>
  </si>
  <si>
    <t xml:space="preserve">  Loans on deand</t>
  </si>
  <si>
    <t xml:space="preserve">  Loans and advances other than loans on demand</t>
  </si>
  <si>
    <t xml:space="preserve">  Other collateral received</t>
  </si>
  <si>
    <t>Own debt securities issued other than own covered bonds or asset-backed securities</t>
  </si>
  <si>
    <t>Own covered bonds and asset-backed securities issued and not yet pledged</t>
  </si>
  <si>
    <t xml:space="preserve">TOTAL ASSETS, COLLATERAL RECEIVED AND OWN DEBT SECURITIES ISSUED </t>
  </si>
  <si>
    <t>Of which: notionally eligible EHQLA and HQLA</t>
  </si>
  <si>
    <t>Method of regulatory consolidation</t>
  </si>
  <si>
    <t>Full consolidation</t>
  </si>
  <si>
    <t>Proportional consolidation</t>
  </si>
  <si>
    <t>Neither consolidated nor deducted</t>
  </si>
  <si>
    <t>Description of the entity</t>
  </si>
  <si>
    <t>X</t>
  </si>
  <si>
    <t>Investment</t>
  </si>
  <si>
    <t>Administration</t>
  </si>
  <si>
    <t>Whole sale</t>
  </si>
  <si>
    <t>Sheet 41</t>
  </si>
  <si>
    <t>Sheet 42</t>
  </si>
  <si>
    <t>Name of entity</t>
  </si>
  <si>
    <t>The shares not included in the trading portfolio are primarily financial sector shares relating to the ordinary operating activity of the group.</t>
  </si>
  <si>
    <t xml:space="preserve">The shares are booked at fair value as decribed in the accounting policies set out in the Group's annual report. </t>
  </si>
  <si>
    <t>Wrong-way risk</t>
  </si>
  <si>
    <t xml:space="preserve">The Group handles collateral in the form of securities and cash. In connection with CSA agreements mainly cash is exchanged as collateral. This takes place via charged accounts over which the recipient of the collateral has a charge.
In connection with the Group’s GMRA agreements securities as well as cash are exchanged as collateral. One CSA agreement contains stipulations where a drop in the Bank's rating will result in a reduction in or a lapse of a minimum transfer amount as a result of which market values will be fully recognised on a daily basis.
</t>
  </si>
  <si>
    <t xml:space="preserve">Wrong way risk covers risk which arises when there is a negative correlation as regards the Bank between the probability of default of the counterparty and the value of the collateral provided to the Bank by the counterparty. There are two types of wrong-way risk.
General wrong-way risk arises when the Bank receives assets as collateral which at the same time constitute the primary driver of the counterparty’s earnings ability and financial position and consequently are correlated with the creditworthiness of the counterparty. A drop in the value of these assets will result in a decrease in the value of the amount owed to the Bank (due to an increase in the probability of default of the counterparty) as well as a decline in the value of the collateral received. This is the case for instance where investment companies provide securities as collateral in which the company has invested.  
Specific wrong-way risk arises when the Bank receives assets as collateral which are issued by the counterparty. A decline in the earnings ability and/or financial position of the counterparty will result in an increase in the probability of default of the counterparty, and the value of the amount owed to the Bank as well as the value of the collateral received will drop.
The Group is aware of wrong-way risk and counters this risk by way of business procedures, job descriptions and monitoring. This is the case for instance in connection with the exchange of collateral as regards the Group’s CSA agreements and GMRA agreements, the conclusion of reverse transactions and the recognition of CVAs as regards derivatives transactions.
</t>
  </si>
  <si>
    <t>Collateral</t>
  </si>
  <si>
    <t>Net value of exposures at         31 December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</si>
</sst>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 #,##0.00_ ;_ * \-#,##0.00_ ;_ * &quot;-&quot;??_ ;_ @_ "/>
    <numFmt numFmtId="164" formatCode="_ * #,##0_ ;_ * \-#,##0_ ;_ * &quot;-&quot;??_ ;_ @_ "/>
    <numFmt numFmtId="165" formatCode="_ * #,##0.0_ ;_ * \-#,##0.0_ ;_ * &quot;-&quot;??_ ;_ @_ "/>
    <numFmt numFmtId="166" formatCode="\ #,##0_ ;\ \-#,##0_ ;\ &quot;-&quot;??_ ;_ @_ "/>
    <numFmt numFmtId="167" formatCode="\ #,##0_ ;\ \-#,##0_ ;\ &quot;-&quot;_ ;_ @_ "/>
    <numFmt numFmtId="168" formatCode="_ * #,##0.000_ ;_ * \-#,##0.000_ ;_ * &quot;-&quot;??_ ;_ @_ "/>
    <numFmt numFmtId="169" formatCode="_ * #,##0.000000_ ;_ * \-#,##0.000000_ ;_ * &quot;-&quot;??_ ;_ @_ "/>
    <numFmt numFmtId="170" formatCode="_ * #,##0.000_ ;_ * \-#,##0.000_ ;_ * &quot;-&quot;???_ ;_ @_ "/>
    <numFmt numFmtId="171" formatCode="_(* #,##0.00_);_(* \(#,##0.00\);_(* &quot;-&quot;??_);_(@_)"/>
    <numFmt numFmtId="172" formatCode="0.000%"/>
    <numFmt numFmtId="173" formatCode="[$-409]dd/mmm/yy;@"/>
    <numFmt numFmtId="174" formatCode="0.0%"/>
    <numFmt numFmtId="175" formatCode="\ #,##0.00_ ;\ \-#,##0.00_ ;\ &quot;-&quot;_ ;_ @_ "/>
    <numFmt numFmtId="176" formatCode="#,###,,&quot;&quot;;\ "/>
    <numFmt numFmtId="177" formatCode="\ #,##0.000_ ;\ \-#,##0.000_ ;\ &quot;-&quot;_ ;_ @_ "/>
  </numFmts>
  <fonts count="64">
    <font>
      <sz val="10"/>
      <color theme="1"/>
      <name val="Arial"/>
      <family val="2"/>
    </font>
    <font>
      <sz val="10"/>
      <color theme="1"/>
      <name val="Arial"/>
      <family val="2"/>
    </font>
    <font>
      <sz val="10"/>
      <name val="Arial"/>
      <family val="2"/>
    </font>
    <font>
      <sz val="10"/>
      <color theme="0"/>
      <name val="HelveticaNeueLT Pro 55 Roman"/>
      <family val="2"/>
    </font>
    <font>
      <sz val="10"/>
      <color theme="1"/>
      <name val="HelveticaNeueLT Pro 55 Roman"/>
      <family val="2"/>
    </font>
    <font>
      <sz val="11"/>
      <name val="HelveticaNeueLT Pro 55 Roman"/>
      <family val="2"/>
    </font>
    <font>
      <sz val="12"/>
      <color theme="0"/>
      <name val="HelveticaNeueLT Pro 55 Roman"/>
      <family val="2"/>
    </font>
    <font>
      <u/>
      <sz val="10"/>
      <color theme="10"/>
      <name val="Arial"/>
      <family val="2"/>
    </font>
    <font>
      <b/>
      <sz val="18"/>
      <color rgb="FF002F5F"/>
      <name val="HelveticaNeueLT Pro 55 Roman"/>
      <family val="2"/>
    </font>
    <font>
      <sz val="14"/>
      <color theme="0"/>
      <name val="HelveticaNeueLT Pro 55 Roman"/>
      <family val="2"/>
    </font>
    <font>
      <sz val="9"/>
      <color theme="0"/>
      <name val="HelveticaNeueLT Pro 55 Roman"/>
      <family val="2"/>
    </font>
    <font>
      <b/>
      <sz val="9"/>
      <name val="HelveticaNeueLT Pro 55 Roman"/>
      <family val="2"/>
    </font>
    <font>
      <sz val="9"/>
      <name val="HelveticaNeueLT Pro 55 Roman"/>
      <family val="2"/>
    </font>
    <font>
      <b/>
      <sz val="10"/>
      <color theme="1"/>
      <name val="HelveticaNeueLT Pro 55 Roman"/>
      <family val="2"/>
    </font>
    <font>
      <b/>
      <sz val="9"/>
      <color rgb="FF000000"/>
      <name val="HelveticaNeueLT Pro 55 Roman"/>
      <family val="2"/>
    </font>
    <font>
      <sz val="9"/>
      <color rgb="FF000000"/>
      <name val="HelveticaNeueLT Pro 55 Roman"/>
      <family val="2"/>
    </font>
    <font>
      <i/>
      <sz val="9"/>
      <name val="HelveticaNeueLT Pro 55 Roman"/>
      <family val="2"/>
    </font>
    <font>
      <i/>
      <sz val="9"/>
      <color rgb="FF000000"/>
      <name val="HelveticaNeueLT Pro 55 Roman"/>
      <family val="2"/>
    </font>
    <font>
      <i/>
      <sz val="10"/>
      <color theme="1"/>
      <name val="HelveticaNeueLT Pro 55 Roman"/>
      <family val="2"/>
    </font>
    <font>
      <b/>
      <sz val="10"/>
      <color theme="1"/>
      <name val="Arial"/>
      <family val="2"/>
    </font>
    <font>
      <sz val="10"/>
      <color theme="0"/>
      <name val="Arial"/>
      <family val="2"/>
    </font>
    <font>
      <sz val="14"/>
      <name val="HelveticaNeueLT Pro 55 Roman"/>
      <family val="2"/>
    </font>
    <font>
      <sz val="14"/>
      <color theme="1"/>
      <name val="HelveticaNeueLT Pro 55 Roman"/>
      <family val="2"/>
    </font>
    <font>
      <sz val="9"/>
      <color theme="1"/>
      <name val="HelveticaNeueLT Pro 55 Roman"/>
      <family val="2"/>
    </font>
    <font>
      <sz val="9"/>
      <color theme="0"/>
      <name val="Segoe UI"/>
      <family val="2"/>
    </font>
    <font>
      <sz val="10"/>
      <name val="HelveticaNeueLT Pro 55 Roman"/>
      <family val="2"/>
    </font>
    <font>
      <b/>
      <i/>
      <sz val="9"/>
      <name val="HelveticaNeueLT Pro 55 Roman"/>
      <family val="2"/>
    </font>
    <font>
      <b/>
      <sz val="9"/>
      <color theme="1"/>
      <name val="HelveticaNeueLT Pro 55 Roman"/>
      <family val="2"/>
    </font>
    <font>
      <i/>
      <sz val="9"/>
      <color theme="1"/>
      <name val="HelveticaNeueLT Pro 55 Roman"/>
      <family val="2"/>
    </font>
    <font>
      <sz val="10"/>
      <color theme="0"/>
      <name val="Segoe UI"/>
      <family val="2"/>
    </font>
    <font>
      <sz val="9"/>
      <color theme="1"/>
      <name val="Arial"/>
      <family val="2"/>
    </font>
    <font>
      <sz val="11"/>
      <color theme="1"/>
      <name val="Calibri"/>
      <family val="2"/>
      <scheme val="minor"/>
    </font>
    <font>
      <sz val="12"/>
      <name val="HelveticaNeueLT Pro 55 Roman"/>
      <family val="2"/>
    </font>
    <font>
      <b/>
      <i/>
      <sz val="9"/>
      <color theme="1"/>
      <name val="HelveticaNeueLT Pro 55 Roman"/>
      <family val="2"/>
    </font>
    <font>
      <sz val="9"/>
      <color rgb="FFFF0000"/>
      <name val="HelveticaNeueLT Pro 55 Roman"/>
      <family val="2"/>
    </font>
    <font>
      <b/>
      <sz val="9"/>
      <color theme="1"/>
      <name val="HelveticaNeueLT Pro 55 Roman"/>
      <family val="2"/>
    </font>
    <font>
      <sz val="10"/>
      <color theme="1"/>
      <name val="HelveticaNeueLT Pro 55 Roman"/>
      <family val="2"/>
    </font>
    <font>
      <b/>
      <sz val="9"/>
      <name val="HelveticaNeueLT Pro 55 Roman"/>
      <family val="2"/>
    </font>
    <font>
      <b/>
      <sz val="9"/>
      <color rgb="FFFF0000"/>
      <name val="HelveticaNeueLT Pro 55 Roman"/>
      <family val="2"/>
    </font>
    <font>
      <sz val="10"/>
      <color indexed="9"/>
      <name val="HelveticaNeueLT Pro 55 Roman"/>
      <family val="2"/>
    </font>
    <font>
      <b/>
      <sz val="11"/>
      <color theme="0"/>
      <name val="Danske Headline"/>
    </font>
    <font>
      <sz val="11"/>
      <color theme="0"/>
      <name val="Calibri"/>
      <family val="2"/>
      <scheme val="minor"/>
    </font>
    <font>
      <sz val="11"/>
      <name val="Calibri"/>
      <family val="2"/>
      <scheme val="minor"/>
    </font>
    <font>
      <sz val="11"/>
      <color theme="1"/>
      <name val="Danske Text"/>
    </font>
    <font>
      <i/>
      <sz val="9"/>
      <color theme="1"/>
      <name val="HelveticaNeueLT Pro 55 Roman"/>
      <family val="2"/>
    </font>
    <font>
      <i/>
      <sz val="11"/>
      <color theme="1"/>
      <name val="Calibri"/>
      <family val="2"/>
      <scheme val="minor"/>
    </font>
    <font>
      <i/>
      <sz val="10"/>
      <color theme="1"/>
      <name val="Arial"/>
      <family val="2"/>
    </font>
    <font>
      <b/>
      <sz val="20"/>
      <name val="Arial"/>
      <family val="2"/>
    </font>
    <font>
      <b/>
      <sz val="20"/>
      <name val="Jyske Sauna"/>
    </font>
    <font>
      <sz val="11"/>
      <name val="Jyske Sauna"/>
    </font>
    <font>
      <b/>
      <sz val="12"/>
      <name val="Arial"/>
      <family val="2"/>
    </font>
    <font>
      <sz val="9"/>
      <name val="HelveticaNeueLT Pro 55 Roman"/>
      <family val="2"/>
    </font>
    <font>
      <sz val="9"/>
      <color theme="1"/>
      <name val="HelveticaNeueLT Pro 55 Roman"/>
      <family val="2"/>
    </font>
    <font>
      <sz val="10"/>
      <color theme="0"/>
      <name val="HelveticaNeueLT Pro 55 Roman"/>
      <family val="2"/>
    </font>
    <font>
      <b/>
      <sz val="9"/>
      <color rgb="FF000000"/>
      <name val="HelveticaNeueLT Pro 55 Roman"/>
      <family val="2"/>
    </font>
    <font>
      <sz val="9"/>
      <color rgb="FF000000"/>
      <name val="HelveticaNeueLT Pro 55 Roman"/>
      <family val="2"/>
    </font>
    <font>
      <sz val="16"/>
      <name val="HelveticaNeueLT Pro 55 Roman"/>
      <family val="2"/>
    </font>
    <font>
      <sz val="10"/>
      <color theme="0"/>
      <name val="½"/>
    </font>
    <font>
      <b/>
      <sz val="16"/>
      <color theme="0"/>
      <name val="HelveticaNeueLT Pro 55 Roman"/>
      <family val="2"/>
    </font>
    <font>
      <b/>
      <sz val="11"/>
      <color theme="0"/>
      <name val="HelveticaNeueLT Pro 55 Roman"/>
      <family val="2"/>
    </font>
    <font>
      <sz val="9"/>
      <color theme="1"/>
      <name val="HelveticaNeueLT Pro 55 Roman"/>
      <family val="2"/>
    </font>
    <font>
      <sz val="11"/>
      <color theme="1"/>
      <name val="Calibri"/>
      <family val="2"/>
    </font>
    <font>
      <b/>
      <sz val="11"/>
      <color theme="1"/>
      <name val="Calibri"/>
      <family val="2"/>
    </font>
    <font>
      <sz val="10"/>
      <color theme="0"/>
      <name val="HelveticaNeueLT Pro 55 Roman"/>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595959"/>
        <bgColor indexed="64"/>
      </patternFill>
    </fill>
    <fill>
      <patternFill patternType="solid">
        <fgColor theme="2" tint="-0.499984740745262"/>
        <bgColor indexed="64"/>
      </patternFill>
    </fill>
    <fill>
      <patternFill patternType="solid">
        <fgColor theme="2"/>
        <bgColor indexed="64"/>
      </patternFill>
    </fill>
  </fills>
  <borders count="39">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right/>
      <top style="medium">
        <color indexed="64"/>
      </top>
      <bottom style="medium">
        <color indexed="64"/>
      </bottom>
      <diagonal/>
    </border>
    <border>
      <left/>
      <right/>
      <top style="thin">
        <color theme="0"/>
      </top>
      <bottom style="thin">
        <color indexed="64"/>
      </bottom>
      <diagonal/>
    </border>
    <border>
      <left/>
      <right/>
      <top/>
      <bottom style="thin">
        <color theme="0" tint="-4.9989318521683403E-2"/>
      </bottom>
      <diagonal/>
    </border>
    <border>
      <left/>
      <right/>
      <top style="thin">
        <color theme="0" tint="-4.9989318521683403E-2"/>
      </top>
      <bottom style="medium">
        <color indexed="64"/>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thin">
        <color theme="0"/>
      </top>
      <bottom style="thin">
        <color indexed="64"/>
      </bottom>
      <diagonal/>
    </border>
    <border>
      <left/>
      <right style="thin">
        <color theme="0"/>
      </right>
      <top/>
      <bottom style="thin">
        <color theme="0"/>
      </bottom>
      <diagonal/>
    </border>
  </borders>
  <cellStyleXfs count="14">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2" fillId="0" borderId="0"/>
    <xf numFmtId="0" fontId="31" fillId="0" borderId="0"/>
    <xf numFmtId="9" fontId="31" fillId="0" borderId="0" applyFont="0" applyFill="0" applyBorder="0" applyAlignment="0" applyProtection="0"/>
    <xf numFmtId="171" fontId="2" fillId="0" borderId="0" applyFont="0" applyFill="0" applyBorder="0" applyAlignment="0" applyProtection="0"/>
    <xf numFmtId="0" fontId="47" fillId="7" borderId="9" applyNumberFormat="0" applyFill="0" applyBorder="0" applyAlignment="0" applyProtection="0">
      <alignment horizontal="left"/>
    </xf>
    <xf numFmtId="0" fontId="2" fillId="0" borderId="0">
      <alignment vertical="center"/>
    </xf>
    <xf numFmtId="0" fontId="2" fillId="8" borderId="7" applyNumberFormat="0" applyFont="0" applyBorder="0">
      <alignment horizontal="center" vertical="center"/>
    </xf>
    <xf numFmtId="3" fontId="2" fillId="9" borderId="7" applyFont="0">
      <alignment horizontal="right" vertical="center"/>
      <protection locked="0"/>
    </xf>
    <xf numFmtId="0" fontId="2" fillId="0" borderId="0">
      <alignment vertical="center"/>
    </xf>
    <xf numFmtId="0" fontId="50" fillId="0" borderId="0" applyNumberFormat="0" applyFill="0" applyBorder="0" applyAlignment="0" applyProtection="0"/>
  </cellStyleXfs>
  <cellXfs count="665">
    <xf numFmtId="0" fontId="0" fillId="0" borderId="0" xfId="0"/>
    <xf numFmtId="0" fontId="0" fillId="2" borderId="0" xfId="0" applyFill="1"/>
    <xf numFmtId="0" fontId="2" fillId="2" borderId="0" xfId="0" applyFont="1" applyFill="1"/>
    <xf numFmtId="0" fontId="4" fillId="2" borderId="0" xfId="0" applyFont="1" applyFill="1"/>
    <xf numFmtId="0" fontId="4" fillId="2" borderId="0" xfId="0" applyFont="1" applyFill="1" applyAlignment="1">
      <alignment horizontal="center"/>
    </xf>
    <xf numFmtId="0" fontId="5"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xf numFmtId="0" fontId="2" fillId="2" borderId="0" xfId="2" applyFont="1" applyFill="1" applyBorder="1" applyAlignment="1">
      <alignment horizontal="center" vertical="center" wrapText="1"/>
    </xf>
    <xf numFmtId="0" fontId="5" fillId="2" borderId="1" xfId="0" applyFont="1" applyFill="1" applyBorder="1" applyAlignment="1">
      <alignment horizontal="left" vertical="top"/>
    </xf>
    <xf numFmtId="0" fontId="9" fillId="3" borderId="0" xfId="0" applyFont="1" applyFill="1"/>
    <xf numFmtId="0" fontId="6" fillId="2" borderId="0" xfId="0" applyFont="1" applyFill="1"/>
    <xf numFmtId="0" fontId="3" fillId="3" borderId="0" xfId="0" applyFont="1" applyFill="1" applyBorder="1" applyAlignment="1">
      <alignment vertical="top"/>
    </xf>
    <xf numFmtId="0" fontId="8" fillId="2" borderId="0" xfId="0" applyFont="1" applyFill="1"/>
    <xf numFmtId="0" fontId="3" fillId="3" borderId="0" xfId="0" applyFont="1" applyFill="1" applyBorder="1" applyAlignment="1">
      <alignment vertical="top" wrapText="1"/>
    </xf>
    <xf numFmtId="0" fontId="3"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1" fillId="2" borderId="4" xfId="0" applyFont="1" applyFill="1" applyBorder="1" applyAlignment="1">
      <alignment horizontal="left" vertical="top" wrapText="1"/>
    </xf>
    <xf numFmtId="0" fontId="10" fillId="3" borderId="0" xfId="0" applyFont="1" applyFill="1" applyBorder="1" applyAlignment="1">
      <alignment vertical="center"/>
    </xf>
    <xf numFmtId="0" fontId="3" fillId="3" borderId="0" xfId="0" applyFont="1" applyFill="1" applyBorder="1" applyAlignment="1">
      <alignment vertical="center"/>
    </xf>
    <xf numFmtId="1" fontId="14" fillId="2" borderId="0"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1" fontId="15" fillId="2" borderId="4" xfId="0" applyNumberFormat="1" applyFont="1" applyFill="1" applyBorder="1" applyAlignment="1">
      <alignment horizontal="center" vertical="top" wrapText="1"/>
    </xf>
    <xf numFmtId="0" fontId="12" fillId="2" borderId="4" xfId="0" applyFont="1" applyFill="1" applyBorder="1" applyAlignment="1">
      <alignment horizontal="left" vertical="top" wrapText="1"/>
    </xf>
    <xf numFmtId="1" fontId="15" fillId="2" borderId="0" xfId="0" applyNumberFormat="1" applyFont="1" applyFill="1" applyBorder="1" applyAlignment="1">
      <alignment horizontal="center" vertical="top" wrapText="1"/>
    </xf>
    <xf numFmtId="0" fontId="16" fillId="2" borderId="0" xfId="0" applyFont="1" applyFill="1" applyBorder="1" applyAlignment="1">
      <alignment horizontal="left" vertical="top" wrapText="1"/>
    </xf>
    <xf numFmtId="1" fontId="14" fillId="2" borderId="4" xfId="0" applyNumberFormat="1" applyFont="1" applyFill="1" applyBorder="1" applyAlignment="1">
      <alignment horizontal="center" vertical="top" wrapText="1"/>
    </xf>
    <xf numFmtId="0" fontId="4" fillId="2" borderId="0" xfId="0" applyFont="1" applyFill="1" applyBorder="1"/>
    <xf numFmtId="1" fontId="15" fillId="2" borderId="0" xfId="0" applyNumberFormat="1" applyFont="1" applyFill="1" applyBorder="1" applyAlignment="1">
      <alignment horizontal="left" vertical="top" wrapText="1"/>
    </xf>
    <xf numFmtId="1" fontId="15" fillId="2" borderId="4" xfId="0" applyNumberFormat="1" applyFont="1" applyFill="1" applyBorder="1" applyAlignment="1">
      <alignment horizontal="left" vertical="top" wrapText="1"/>
    </xf>
    <xf numFmtId="1" fontId="15" fillId="2" borderId="5" xfId="0" applyNumberFormat="1" applyFont="1" applyFill="1" applyBorder="1" applyAlignment="1">
      <alignment horizontal="left" vertical="top" wrapText="1"/>
    </xf>
    <xf numFmtId="0" fontId="11" fillId="2" borderId="5" xfId="0" applyFont="1" applyFill="1" applyBorder="1" applyAlignment="1">
      <alignment horizontal="left" vertical="top" wrapText="1"/>
    </xf>
    <xf numFmtId="1" fontId="15" fillId="2" borderId="6" xfId="0" applyNumberFormat="1" applyFont="1" applyFill="1" applyBorder="1" applyAlignment="1">
      <alignment horizontal="left" vertical="top" wrapText="1"/>
    </xf>
    <xf numFmtId="0" fontId="11" fillId="2" borderId="6" xfId="0" applyFont="1" applyFill="1" applyBorder="1" applyAlignment="1">
      <alignment horizontal="left" vertical="top" wrapText="1"/>
    </xf>
    <xf numFmtId="1" fontId="17" fillId="2" borderId="0" xfId="0" applyNumberFormat="1" applyFont="1" applyFill="1" applyBorder="1" applyAlignment="1">
      <alignment horizontal="center" vertical="top" wrapText="1"/>
    </xf>
    <xf numFmtId="0" fontId="16" fillId="2" borderId="0" xfId="0" applyFont="1" applyFill="1" applyBorder="1" applyAlignment="1">
      <alignment horizontal="left" vertical="top" wrapText="1" indent="1"/>
    </xf>
    <xf numFmtId="0" fontId="16" fillId="2" borderId="0" xfId="0" applyFont="1" applyFill="1" applyBorder="1" applyAlignment="1">
      <alignment horizontal="left" vertical="top" wrapText="1" indent="2"/>
    </xf>
    <xf numFmtId="0" fontId="12" fillId="2" borderId="0" xfId="0" applyFont="1" applyFill="1" applyBorder="1" applyAlignment="1">
      <alignment horizontal="left" vertical="top"/>
    </xf>
    <xf numFmtId="1" fontId="14" fillId="2" borderId="5" xfId="0" applyNumberFormat="1" applyFont="1" applyFill="1" applyBorder="1" applyAlignment="1">
      <alignment horizontal="center" vertical="top" wrapText="1"/>
    </xf>
    <xf numFmtId="0" fontId="3" fillId="3"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2" fillId="2" borderId="0" xfId="2" quotePrefix="1" applyFont="1" applyFill="1" applyAlignment="1">
      <alignment horizontal="center"/>
    </xf>
    <xf numFmtId="0" fontId="9" fillId="2" borderId="0" xfId="0" applyFont="1" applyFill="1" applyBorder="1" applyAlignment="1">
      <alignment vertical="center" wrapText="1"/>
    </xf>
    <xf numFmtId="0" fontId="21" fillId="2" borderId="0" xfId="0" applyFont="1" applyFill="1" applyBorder="1" applyAlignment="1">
      <alignment vertical="center" wrapText="1"/>
    </xf>
    <xf numFmtId="164" fontId="3" fillId="3" borderId="0" xfId="1" applyNumberFormat="1" applyFont="1" applyFill="1" applyBorder="1" applyAlignment="1">
      <alignment horizontal="center" vertical="center" wrapText="1"/>
    </xf>
    <xf numFmtId="0" fontId="20" fillId="3" borderId="0" xfId="0" applyFont="1" applyFill="1" applyBorder="1" applyAlignment="1">
      <alignment horizontal="center" vertical="top" wrapText="1"/>
    </xf>
    <xf numFmtId="0" fontId="0" fillId="2" borderId="0" xfId="0" applyFill="1" applyBorder="1"/>
    <xf numFmtId="0" fontId="20" fillId="3" borderId="0" xfId="0" applyFont="1" applyFill="1" applyBorder="1" applyAlignment="1">
      <alignment horizontal="left" vertical="top" wrapText="1"/>
    </xf>
    <xf numFmtId="0" fontId="25" fillId="2" borderId="0" xfId="0" applyFont="1" applyFill="1" applyAlignment="1">
      <alignment horizontal="left"/>
    </xf>
    <xf numFmtId="164" fontId="4" fillId="2" borderId="0" xfId="1" applyNumberFormat="1" applyFont="1" applyFill="1"/>
    <xf numFmtId="0" fontId="18" fillId="2" borderId="0" xfId="0" applyFont="1" applyFill="1"/>
    <xf numFmtId="0" fontId="24" fillId="2" borderId="0" xfId="0" applyFont="1" applyFill="1" applyBorder="1" applyAlignment="1">
      <alignment horizontal="center" vertical="top" wrapText="1"/>
    </xf>
    <xf numFmtId="0" fontId="20" fillId="2" borderId="0" xfId="0" applyFont="1" applyFill="1" applyBorder="1" applyAlignment="1">
      <alignment horizontal="left" vertical="top" wrapText="1"/>
    </xf>
    <xf numFmtId="164" fontId="4" fillId="2" borderId="0" xfId="1" applyNumberFormat="1" applyFont="1" applyFill="1" applyBorder="1"/>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12" fillId="2" borderId="0" xfId="0" applyFont="1" applyFill="1" applyBorder="1" applyAlignment="1">
      <alignment vertical="top" wrapText="1"/>
    </xf>
    <xf numFmtId="164" fontId="12" fillId="2" borderId="0" xfId="1" applyNumberFormat="1" applyFont="1" applyFill="1" applyBorder="1" applyAlignment="1">
      <alignment vertical="top" wrapText="1"/>
    </xf>
    <xf numFmtId="0" fontId="23" fillId="2" borderId="0" xfId="0" applyFont="1" applyFill="1" applyBorder="1" applyAlignment="1">
      <alignment horizontal="left" vertical="top" wrapText="1"/>
    </xf>
    <xf numFmtId="164" fontId="23" fillId="2" borderId="0" xfId="1" applyNumberFormat="1" applyFont="1" applyFill="1" applyBorder="1" applyAlignment="1">
      <alignment horizontal="left" vertical="top" wrapText="1"/>
    </xf>
    <xf numFmtId="164" fontId="27" fillId="2" borderId="4" xfId="1" applyNumberFormat="1" applyFont="1" applyFill="1" applyBorder="1" applyAlignment="1">
      <alignment horizontal="left" vertical="top" wrapText="1"/>
    </xf>
    <xf numFmtId="164" fontId="27" fillId="2" borderId="5"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23" fillId="2" borderId="0" xfId="0" applyFont="1" applyFill="1" applyBorder="1"/>
    <xf numFmtId="164" fontId="23" fillId="2" borderId="0" xfId="1" applyNumberFormat="1" applyFont="1" applyFill="1" applyBorder="1"/>
    <xf numFmtId="0" fontId="27" fillId="2" borderId="5" xfId="0" applyFont="1" applyFill="1" applyBorder="1"/>
    <xf numFmtId="164" fontId="27" fillId="2" borderId="5" xfId="1" applyNumberFormat="1" applyFont="1" applyFill="1" applyBorder="1"/>
    <xf numFmtId="164" fontId="23" fillId="2" borderId="0" xfId="1" applyNumberFormat="1" applyFont="1" applyFill="1" applyBorder="1" applyAlignment="1">
      <alignment horizontal="right" vertical="top" wrapText="1"/>
    </xf>
    <xf numFmtId="0" fontId="23" fillId="2" borderId="0" xfId="0" applyFont="1" applyFill="1" applyBorder="1" applyAlignment="1">
      <alignment horizontal="right" vertical="top" wrapText="1"/>
    </xf>
    <xf numFmtId="164" fontId="28" fillId="2" borderId="0" xfId="1" applyNumberFormat="1" applyFont="1" applyFill="1" applyBorder="1" applyAlignment="1">
      <alignment horizontal="right" vertical="top" wrapText="1"/>
    </xf>
    <xf numFmtId="164" fontId="27" fillId="2" borderId="4" xfId="1" applyNumberFormat="1" applyFont="1" applyFill="1" applyBorder="1" applyAlignment="1">
      <alignment horizontal="right" vertical="top" wrapText="1"/>
    </xf>
    <xf numFmtId="164" fontId="27" fillId="2" borderId="5" xfId="1" applyNumberFormat="1" applyFont="1" applyFill="1" applyBorder="1" applyAlignment="1">
      <alignment horizontal="right" vertical="top" wrapText="1"/>
    </xf>
    <xf numFmtId="0" fontId="23" fillId="2" borderId="0" xfId="0" applyFont="1" applyFill="1"/>
    <xf numFmtId="0" fontId="3" fillId="3"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3" fillId="2" borderId="9"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15" xfId="0" applyFont="1" applyFill="1" applyBorder="1" applyAlignment="1">
      <alignment horizontal="left" vertical="top" wrapText="1"/>
    </xf>
    <xf numFmtId="164" fontId="23" fillId="2" borderId="9" xfId="1" applyNumberFormat="1" applyFont="1" applyFill="1" applyBorder="1" applyAlignment="1">
      <alignment horizontal="left" vertical="top" wrapText="1"/>
    </xf>
    <xf numFmtId="164" fontId="23" fillId="2" borderId="12" xfId="1" applyNumberFormat="1" applyFont="1" applyFill="1" applyBorder="1" applyAlignment="1">
      <alignment horizontal="left" vertical="top" wrapText="1"/>
    </xf>
    <xf numFmtId="164" fontId="23" fillId="2" borderId="15" xfId="1" applyNumberFormat="1" applyFont="1" applyFill="1" applyBorder="1" applyAlignment="1">
      <alignment horizontal="left" vertical="top" wrapText="1"/>
    </xf>
    <xf numFmtId="164" fontId="27" fillId="2" borderId="4" xfId="0" applyNumberFormat="1" applyFont="1" applyFill="1" applyBorder="1" applyAlignment="1">
      <alignment horizontal="left" vertical="top" wrapText="1"/>
    </xf>
    <xf numFmtId="164" fontId="27" fillId="2" borderId="10" xfId="0" applyNumberFormat="1" applyFont="1" applyFill="1" applyBorder="1" applyAlignment="1">
      <alignment horizontal="left" vertical="top" wrapText="1"/>
    </xf>
    <xf numFmtId="164" fontId="27" fillId="2" borderId="13" xfId="0" applyNumberFormat="1" applyFont="1" applyFill="1" applyBorder="1" applyAlignment="1">
      <alignment horizontal="left" vertical="top" wrapText="1"/>
    </xf>
    <xf numFmtId="164" fontId="27" fillId="2" borderId="7" xfId="0" applyNumberFormat="1" applyFont="1" applyFill="1" applyBorder="1" applyAlignment="1">
      <alignment horizontal="left" vertical="top" wrapText="1"/>
    </xf>
    <xf numFmtId="164" fontId="27" fillId="2" borderId="5" xfId="0" applyNumberFormat="1" applyFont="1" applyFill="1" applyBorder="1" applyAlignment="1">
      <alignment horizontal="left" vertical="top" wrapText="1"/>
    </xf>
    <xf numFmtId="164" fontId="27" fillId="2" borderId="11" xfId="0" applyNumberFormat="1" applyFont="1" applyFill="1" applyBorder="1" applyAlignment="1">
      <alignment horizontal="left" vertical="top" wrapText="1"/>
    </xf>
    <xf numFmtId="164" fontId="27" fillId="2" borderId="14" xfId="0" applyNumberFormat="1" applyFont="1" applyFill="1" applyBorder="1" applyAlignment="1">
      <alignment horizontal="left" vertical="top" wrapText="1"/>
    </xf>
    <xf numFmtId="164" fontId="27" fillId="2" borderId="16" xfId="0" applyNumberFormat="1" applyFont="1" applyFill="1" applyBorder="1" applyAlignment="1">
      <alignment horizontal="left" vertical="top" wrapText="1"/>
    </xf>
    <xf numFmtId="0" fontId="3" fillId="3" borderId="3" xfId="0" applyFont="1" applyFill="1" applyBorder="1" applyAlignment="1">
      <alignment horizontal="center" vertical="center" wrapText="1"/>
    </xf>
    <xf numFmtId="49" fontId="3" fillId="3" borderId="0" xfId="0" applyNumberFormat="1" applyFont="1" applyFill="1" applyBorder="1" applyAlignment="1">
      <alignment horizontal="center" vertical="top" wrapText="1"/>
    </xf>
    <xf numFmtId="0" fontId="29" fillId="3" borderId="0" xfId="0" applyFont="1" applyFill="1" applyBorder="1" applyAlignment="1">
      <alignment horizontal="center" vertical="top" wrapText="1"/>
    </xf>
    <xf numFmtId="0" fontId="29" fillId="3" borderId="0" xfId="0" applyFont="1" applyFill="1" applyBorder="1" applyAlignment="1">
      <alignment vertical="top" wrapText="1"/>
    </xf>
    <xf numFmtId="0" fontId="29" fillId="3" borderId="0" xfId="0" applyFont="1" applyFill="1" applyBorder="1" applyAlignment="1">
      <alignment horizontal="center" vertical="center" wrapText="1"/>
    </xf>
    <xf numFmtId="0" fontId="23" fillId="2" borderId="0" xfId="0" applyFont="1" applyFill="1" applyAlignment="1">
      <alignment horizontal="center"/>
    </xf>
    <xf numFmtId="164" fontId="12" fillId="2" borderId="0" xfId="1" applyNumberFormat="1" applyFont="1" applyFill="1" applyBorder="1" applyAlignment="1">
      <alignment horizontal="left" vertical="center" wrapText="1"/>
    </xf>
    <xf numFmtId="164" fontId="23" fillId="2" borderId="0" xfId="1" applyNumberFormat="1" applyFont="1" applyFill="1"/>
    <xf numFmtId="0" fontId="11" fillId="2" borderId="5" xfId="0" applyFont="1" applyFill="1" applyBorder="1" applyAlignment="1">
      <alignment horizontal="left"/>
    </xf>
    <xf numFmtId="0" fontId="23" fillId="2" borderId="1" xfId="0" applyFont="1" applyFill="1" applyBorder="1" applyAlignment="1">
      <alignment horizontal="center"/>
    </xf>
    <xf numFmtId="0" fontId="23" fillId="2" borderId="1" xfId="0" applyFont="1" applyFill="1" applyBorder="1"/>
    <xf numFmtId="164" fontId="23" fillId="2" borderId="1" xfId="1" applyNumberFormat="1" applyFont="1" applyFill="1" applyBorder="1"/>
    <xf numFmtId="0" fontId="28" fillId="2" borderId="0" xfId="0" applyFont="1" applyFill="1" applyAlignment="1">
      <alignment horizontal="center"/>
    </xf>
    <xf numFmtId="0" fontId="28" fillId="2" borderId="0" xfId="0" applyFont="1" applyFill="1"/>
    <xf numFmtId="164" fontId="28" fillId="2" borderId="0" xfId="1" applyNumberFormat="1" applyFont="1" applyFill="1"/>
    <xf numFmtId="0" fontId="28" fillId="2" borderId="1" xfId="0" applyFont="1" applyFill="1" applyBorder="1" applyAlignment="1">
      <alignment horizontal="center"/>
    </xf>
    <xf numFmtId="0" fontId="28" fillId="2" borderId="1" xfId="0" applyFont="1" applyFill="1" applyBorder="1"/>
    <xf numFmtId="164" fontId="28" fillId="2" borderId="1" xfId="1" applyNumberFormat="1" applyFont="1" applyFill="1" applyBorder="1"/>
    <xf numFmtId="0" fontId="3" fillId="3" borderId="3" xfId="0" applyFont="1" applyFill="1" applyBorder="1" applyAlignment="1">
      <alignment horizontal="center" vertical="top" wrapText="1"/>
    </xf>
    <xf numFmtId="0" fontId="13" fillId="2" borderId="0" xfId="0" applyFont="1" applyFill="1" applyBorder="1"/>
    <xf numFmtId="164" fontId="27" fillId="2" borderId="0" xfId="1" applyNumberFormat="1" applyFont="1" applyFill="1" applyBorder="1"/>
    <xf numFmtId="0" fontId="27" fillId="2" borderId="0" xfId="0" applyFont="1" applyFill="1" applyBorder="1" applyAlignment="1">
      <alignment horizontal="center"/>
    </xf>
    <xf numFmtId="0" fontId="23" fillId="2" borderId="0" xfId="0" applyFont="1" applyFill="1" applyBorder="1" applyAlignment="1">
      <alignment horizontal="center"/>
    </xf>
    <xf numFmtId="164" fontId="23" fillId="2" borderId="2" xfId="1" applyNumberFormat="1" applyFont="1" applyFill="1" applyBorder="1"/>
    <xf numFmtId="0" fontId="23" fillId="2" borderId="2" xfId="0" applyFont="1" applyFill="1" applyBorder="1" applyAlignment="1">
      <alignment horizontal="center"/>
    </xf>
    <xf numFmtId="0" fontId="23" fillId="2" borderId="5" xfId="0" applyFont="1" applyFill="1" applyBorder="1" applyAlignment="1">
      <alignment horizontal="center"/>
    </xf>
    <xf numFmtId="164" fontId="23" fillId="2" borderId="5" xfId="1" applyNumberFormat="1" applyFont="1" applyFill="1" applyBorder="1"/>
    <xf numFmtId="164" fontId="4" fillId="2" borderId="5" xfId="1" applyNumberFormat="1" applyFont="1" applyFill="1" applyBorder="1"/>
    <xf numFmtId="0" fontId="27" fillId="2" borderId="0" xfId="0" applyFont="1" applyFill="1" applyBorder="1" applyAlignment="1">
      <alignment wrapText="1"/>
    </xf>
    <xf numFmtId="0" fontId="23" fillId="2" borderId="0" xfId="0" applyFont="1" applyFill="1" applyBorder="1" applyAlignment="1">
      <alignment wrapText="1"/>
    </xf>
    <xf numFmtId="0" fontId="27" fillId="2" borderId="5" xfId="0" applyFont="1" applyFill="1" applyBorder="1" applyAlignment="1">
      <alignment wrapText="1"/>
    </xf>
    <xf numFmtId="0" fontId="11" fillId="2" borderId="0" xfId="0" applyFont="1" applyFill="1" applyBorder="1" applyAlignment="1">
      <alignment horizontal="left" vertical="top"/>
    </xf>
    <xf numFmtId="0" fontId="23" fillId="2" borderId="0" xfId="0" applyFont="1" applyFill="1" applyBorder="1" applyAlignment="1">
      <alignment horizontal="left" vertical="top"/>
    </xf>
    <xf numFmtId="0" fontId="12" fillId="2" borderId="2" xfId="0" applyFont="1" applyFill="1" applyBorder="1" applyAlignment="1">
      <alignment horizontal="left" vertical="top"/>
    </xf>
    <xf numFmtId="164" fontId="23" fillId="2" borderId="0" xfId="1" applyNumberFormat="1" applyFont="1" applyFill="1" applyBorder="1" applyAlignment="1">
      <alignment vertical="top" wrapText="1"/>
    </xf>
    <xf numFmtId="0" fontId="28" fillId="2" borderId="0" xfId="0" applyFont="1" applyFill="1" applyBorder="1" applyAlignment="1">
      <alignment horizontal="left" vertical="top" wrapText="1"/>
    </xf>
    <xf numFmtId="0" fontId="27" fillId="2" borderId="4" xfId="0" applyFont="1" applyFill="1" applyBorder="1" applyAlignment="1">
      <alignment horizontal="left" vertical="top" wrapText="1"/>
    </xf>
    <xf numFmtId="1" fontId="15" fillId="2" borderId="0" xfId="0" applyNumberFormat="1" applyFont="1" applyFill="1" applyBorder="1" applyAlignment="1">
      <alignment horizontal="center" vertical="center" wrapText="1"/>
    </xf>
    <xf numFmtId="0" fontId="27" fillId="2" borderId="5" xfId="0" applyFont="1" applyFill="1" applyBorder="1" applyAlignment="1">
      <alignment horizontal="left" vertical="top" wrapText="1"/>
    </xf>
    <xf numFmtId="0" fontId="12" fillId="2" borderId="0" xfId="0" applyFont="1" applyFill="1" applyBorder="1" applyAlignment="1">
      <alignment horizontal="center" vertical="top"/>
    </xf>
    <xf numFmtId="164" fontId="27" fillId="2" borderId="0" xfId="1" applyNumberFormat="1" applyFont="1" applyFill="1" applyBorder="1" applyAlignment="1">
      <alignment horizontal="right" vertical="top" wrapText="1"/>
    </xf>
    <xf numFmtId="164" fontId="23" fillId="2" borderId="1" xfId="1" applyNumberFormat="1" applyFont="1" applyFill="1" applyBorder="1" applyAlignment="1">
      <alignment horizontal="right" vertical="top" wrapText="1"/>
    </xf>
    <xf numFmtId="164" fontId="23" fillId="2" borderId="4" xfId="1" applyNumberFormat="1" applyFont="1" applyFill="1" applyBorder="1" applyAlignment="1">
      <alignment horizontal="right" vertical="top" wrapText="1"/>
    </xf>
    <xf numFmtId="0" fontId="27" fillId="2" borderId="4" xfId="0" applyFont="1" applyFill="1" applyBorder="1" applyAlignment="1">
      <alignment horizontal="center"/>
    </xf>
    <xf numFmtId="0" fontId="11" fillId="2" borderId="4" xfId="0" applyFont="1" applyFill="1" applyBorder="1" applyAlignment="1">
      <alignment horizontal="left" vertical="top"/>
    </xf>
    <xf numFmtId="164" fontId="27" fillId="2" borderId="4" xfId="1" applyNumberFormat="1" applyFont="1" applyFill="1" applyBorder="1"/>
    <xf numFmtId="0" fontId="12" fillId="2" borderId="5" xfId="0" applyFont="1" applyFill="1" applyBorder="1" applyAlignment="1">
      <alignment horizontal="left" vertical="top"/>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20" fillId="3" borderId="0" xfId="0" applyFont="1" applyFill="1" applyBorder="1"/>
    <xf numFmtId="0" fontId="11" fillId="2" borderId="5" xfId="0" applyFont="1" applyFill="1" applyBorder="1" applyAlignment="1">
      <alignment horizontal="left" vertical="top"/>
    </xf>
    <xf numFmtId="0" fontId="3" fillId="3" borderId="0" xfId="0" applyFont="1" applyFill="1" applyBorder="1" applyAlignment="1"/>
    <xf numFmtId="164" fontId="3" fillId="3" borderId="0" xfId="1" applyNumberFormat="1" applyFont="1" applyFill="1" applyBorder="1"/>
    <xf numFmtId="0" fontId="11" fillId="2" borderId="5" xfId="0" applyFont="1" applyFill="1" applyBorder="1" applyAlignment="1">
      <alignment horizontal="center" vertical="top"/>
    </xf>
    <xf numFmtId="9" fontId="24" fillId="3" borderId="0" xfId="0" applyNumberFormat="1" applyFont="1" applyFill="1" applyBorder="1" applyAlignment="1">
      <alignment horizontal="left" vertical="center" wrapText="1"/>
    </xf>
    <xf numFmtId="9" fontId="24" fillId="3" borderId="0" xfId="0" applyNumberFormat="1" applyFont="1" applyFill="1" applyBorder="1" applyAlignment="1">
      <alignment horizontal="left" vertical="center" wrapText="1" indent="1"/>
    </xf>
    <xf numFmtId="0" fontId="24" fillId="3" borderId="0" xfId="0" applyFont="1" applyFill="1" applyBorder="1" applyAlignment="1">
      <alignment horizontal="left" vertical="center" wrapText="1" indent="1"/>
    </xf>
    <xf numFmtId="0" fontId="19" fillId="2" borderId="0" xfId="0" applyFont="1" applyFill="1" applyBorder="1"/>
    <xf numFmtId="0" fontId="0" fillId="2" borderId="0" xfId="0" applyFont="1" applyFill="1" applyBorder="1"/>
    <xf numFmtId="164" fontId="0" fillId="2" borderId="0" xfId="1" applyNumberFormat="1" applyFont="1" applyFill="1" applyBorder="1"/>
    <xf numFmtId="164" fontId="27" fillId="2" borderId="0" xfId="0" applyNumberFormat="1" applyFont="1" applyFill="1" applyBorder="1"/>
    <xf numFmtId="43" fontId="23" fillId="2" borderId="0" xfId="1" applyNumberFormat="1" applyFont="1" applyFill="1" applyBorder="1"/>
    <xf numFmtId="43" fontId="27" fillId="2" borderId="5" xfId="1" applyNumberFormat="1" applyFont="1" applyFill="1" applyBorder="1"/>
    <xf numFmtId="164" fontId="0" fillId="2" borderId="0" xfId="0" applyNumberFormat="1" applyFill="1" applyBorder="1"/>
    <xf numFmtId="165" fontId="23" fillId="2" borderId="0" xfId="1" applyNumberFormat="1" applyFont="1" applyFill="1" applyBorder="1"/>
    <xf numFmtId="165" fontId="27" fillId="2" borderId="5" xfId="1" applyNumberFormat="1" applyFont="1" applyFill="1" applyBorder="1"/>
    <xf numFmtId="9" fontId="23" fillId="2" borderId="0" xfId="3" applyFont="1" applyFill="1" applyBorder="1"/>
    <xf numFmtId="9" fontId="27" fillId="2" borderId="5" xfId="3" applyFont="1" applyFill="1" applyBorder="1"/>
    <xf numFmtId="10" fontId="23" fillId="2" borderId="0" xfId="3" applyNumberFormat="1" applyFont="1" applyFill="1" applyBorder="1"/>
    <xf numFmtId="10" fontId="27" fillId="2" borderId="5" xfId="3" applyNumberFormat="1" applyFont="1" applyFill="1" applyBorder="1"/>
    <xf numFmtId="164" fontId="27" fillId="2" borderId="24" xfId="0" applyNumberFormat="1" applyFont="1" applyFill="1" applyBorder="1"/>
    <xf numFmtId="164" fontId="23" fillId="2" borderId="0" xfId="0" applyNumberFormat="1" applyFont="1" applyFill="1" applyBorder="1"/>
    <xf numFmtId="0" fontId="30" fillId="2" borderId="0" xfId="0" applyFont="1" applyFill="1" applyBorder="1"/>
    <xf numFmtId="0" fontId="29" fillId="3" borderId="0" xfId="0" applyFont="1" applyFill="1" applyBorder="1" applyAlignment="1">
      <alignment vertical="center" wrapText="1"/>
    </xf>
    <xf numFmtId="0" fontId="27" fillId="2" borderId="5" xfId="0" applyFont="1" applyFill="1" applyBorder="1" applyAlignment="1">
      <alignment horizontal="center"/>
    </xf>
    <xf numFmtId="0" fontId="27" fillId="2" borderId="0" xfId="0" applyFont="1" applyFill="1" applyBorder="1"/>
    <xf numFmtId="0" fontId="23" fillId="2" borderId="0" xfId="1" applyNumberFormat="1" applyFont="1" applyFill="1" applyBorder="1"/>
    <xf numFmtId="0" fontId="23" fillId="4" borderId="0" xfId="0" applyFont="1" applyFill="1" applyBorder="1"/>
    <xf numFmtId="164" fontId="12" fillId="2" borderId="0" xfId="1" applyNumberFormat="1" applyFont="1" applyFill="1" applyBorder="1" applyAlignment="1">
      <alignment horizontal="left" vertical="top" wrapText="1"/>
    </xf>
    <xf numFmtId="164" fontId="12" fillId="4" borderId="0" xfId="1" applyNumberFormat="1" applyFont="1" applyFill="1" applyBorder="1" applyAlignment="1">
      <alignment horizontal="left" vertical="top" wrapText="1"/>
    </xf>
    <xf numFmtId="164" fontId="23" fillId="4" borderId="0" xfId="1" applyNumberFormat="1" applyFont="1" applyFill="1" applyBorder="1"/>
    <xf numFmtId="164" fontId="27" fillId="4" borderId="5" xfId="1" applyNumberFormat="1" applyFont="1" applyFill="1" applyBorder="1"/>
    <xf numFmtId="9" fontId="24" fillId="3" borderId="0" xfId="0" applyNumberFormat="1" applyFont="1" applyFill="1" applyBorder="1" applyAlignment="1">
      <alignment horizontal="center" vertical="center" wrapText="1"/>
    </xf>
    <xf numFmtId="0" fontId="24" fillId="3" borderId="0" xfId="0" applyFont="1" applyFill="1" applyBorder="1" applyAlignment="1">
      <alignment horizontal="center" vertical="center" wrapText="1"/>
    </xf>
    <xf numFmtId="164" fontId="27" fillId="2" borderId="24" xfId="0" applyNumberFormat="1" applyFont="1" applyFill="1" applyBorder="1" applyAlignment="1"/>
    <xf numFmtId="9" fontId="27" fillId="2" borderId="5" xfId="3" applyNumberFormat="1" applyFont="1" applyFill="1" applyBorder="1"/>
    <xf numFmtId="10" fontId="27" fillId="2" borderId="0" xfId="3" applyNumberFormat="1" applyFont="1" applyFill="1" applyBorder="1"/>
    <xf numFmtId="0" fontId="4" fillId="2" borderId="0" xfId="0" applyFont="1" applyFill="1" applyBorder="1" applyAlignment="1">
      <alignment wrapText="1"/>
    </xf>
    <xf numFmtId="164" fontId="23" fillId="2" borderId="0" xfId="1" applyNumberFormat="1" applyFont="1" applyFill="1" applyBorder="1" applyAlignment="1">
      <alignment wrapText="1"/>
    </xf>
    <xf numFmtId="164" fontId="27" fillId="2" borderId="5" xfId="1" applyNumberFormat="1" applyFont="1" applyFill="1" applyBorder="1" applyAlignment="1">
      <alignment wrapText="1"/>
    </xf>
    <xf numFmtId="0" fontId="3" fillId="3" borderId="0" xfId="0" applyFont="1" applyFill="1" applyBorder="1" applyAlignment="1">
      <alignment horizontal="center"/>
    </xf>
    <xf numFmtId="0" fontId="23" fillId="2" borderId="0" xfId="0" applyFont="1" applyFill="1" applyBorder="1" applyAlignment="1">
      <alignment horizontal="left"/>
    </xf>
    <xf numFmtId="0" fontId="12" fillId="2" borderId="0" xfId="0" applyFont="1" applyFill="1" applyBorder="1" applyAlignment="1">
      <alignment horizontal="left" vertical="top" wrapText="1" indent="3"/>
    </xf>
    <xf numFmtId="0" fontId="0" fillId="4"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left" vertical="top" wrapText="1"/>
    </xf>
    <xf numFmtId="164" fontId="23" fillId="2" borderId="4" xfId="1" applyNumberFormat="1" applyFont="1" applyFill="1" applyBorder="1" applyAlignment="1">
      <alignment horizontal="left" vertical="top" wrapText="1"/>
    </xf>
    <xf numFmtId="164" fontId="23" fillId="4" borderId="0"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10" fontId="12" fillId="2" borderId="0" xfId="3" applyNumberFormat="1" applyFont="1" applyFill="1" applyBorder="1" applyAlignment="1">
      <alignment horizontal="right" vertical="top" wrapText="1"/>
    </xf>
    <xf numFmtId="164" fontId="23" fillId="2" borderId="0" xfId="1" applyNumberFormat="1" applyFont="1" applyFill="1" applyBorder="1" applyAlignment="1">
      <alignment horizontal="center"/>
    </xf>
    <xf numFmtId="0" fontId="23" fillId="2" borderId="1" xfId="0" applyFont="1" applyFill="1" applyBorder="1" applyAlignment="1">
      <alignment horizontal="left"/>
    </xf>
    <xf numFmtId="10" fontId="23" fillId="2" borderId="1" xfId="3" applyNumberFormat="1" applyFont="1" applyFill="1" applyBorder="1" applyAlignment="1">
      <alignment horizontal="right"/>
    </xf>
    <xf numFmtId="164" fontId="23" fillId="2" borderId="1" xfId="1" applyNumberFormat="1" applyFont="1" applyFill="1" applyBorder="1" applyAlignment="1">
      <alignment horizontal="center"/>
    </xf>
    <xf numFmtId="0" fontId="3" fillId="3" borderId="3" xfId="0" applyFont="1" applyFill="1" applyBorder="1" applyAlignment="1">
      <alignment horizontal="center" vertical="center" wrapText="1"/>
    </xf>
    <xf numFmtId="0" fontId="31" fillId="0" borderId="0" xfId="5"/>
    <xf numFmtId="0" fontId="3" fillId="3" borderId="3" xfId="0" applyFont="1" applyFill="1" applyBorder="1" applyAlignment="1">
      <alignment vertical="center"/>
    </xf>
    <xf numFmtId="0" fontId="23" fillId="5" borderId="0" xfId="5" applyFont="1" applyFill="1" applyBorder="1" applyAlignment="1">
      <alignment horizontal="center" vertical="center"/>
    </xf>
    <xf numFmtId="0" fontId="10" fillId="3" borderId="3" xfId="0" applyFont="1" applyFill="1" applyBorder="1" applyAlignment="1">
      <alignment vertical="center"/>
    </xf>
    <xf numFmtId="0" fontId="23" fillId="0" borderId="0" xfId="0" applyFont="1" applyBorder="1"/>
    <xf numFmtId="167" fontId="23" fillId="0" borderId="0" xfId="0" applyNumberFormat="1" applyFont="1" applyFill="1" applyBorder="1"/>
    <xf numFmtId="0" fontId="23" fillId="0" borderId="0" xfId="0" applyFont="1" applyFill="1" applyBorder="1"/>
    <xf numFmtId="0" fontId="3" fillId="3" borderId="19" xfId="0" applyFont="1" applyFill="1" applyBorder="1" applyAlignment="1">
      <alignment vertical="center"/>
    </xf>
    <xf numFmtId="0" fontId="12" fillId="2" borderId="0" xfId="0" applyFont="1" applyFill="1" applyBorder="1" applyAlignment="1">
      <alignment horizontal="left" vertical="top" wrapText="1"/>
    </xf>
    <xf numFmtId="0" fontId="4" fillId="0" borderId="0" xfId="0" applyFont="1" applyAlignment="1">
      <alignment horizontal="left" vertical="center" wrapText="1" indent="1"/>
    </xf>
    <xf numFmtId="164" fontId="4" fillId="2" borderId="0" xfId="0" applyNumberFormat="1" applyFont="1" applyFill="1"/>
    <xf numFmtId="43" fontId="0" fillId="2" borderId="0" xfId="0" applyNumberFormat="1" applyFill="1" applyBorder="1"/>
    <xf numFmtId="168" fontId="0" fillId="2" borderId="0" xfId="0" applyNumberFormat="1" applyFill="1" applyBorder="1"/>
    <xf numFmtId="169" fontId="0" fillId="2" borderId="0" xfId="0" applyNumberFormat="1" applyFill="1" applyBorder="1"/>
    <xf numFmtId="168" fontId="23" fillId="2" borderId="0" xfId="0" applyNumberFormat="1" applyFont="1" applyFill="1" applyBorder="1"/>
    <xf numFmtId="164" fontId="0" fillId="0" borderId="0" xfId="1" applyNumberFormat="1" applyFont="1" applyFill="1" applyBorder="1"/>
    <xf numFmtId="0" fontId="2" fillId="2" borderId="1" xfId="2" applyFont="1" applyFill="1" applyBorder="1" applyAlignment="1">
      <alignment horizontal="center" vertical="center" wrapText="1"/>
    </xf>
    <xf numFmtId="0" fontId="4" fillId="2" borderId="1" xfId="0" applyFont="1" applyFill="1" applyBorder="1"/>
    <xf numFmtId="0" fontId="3" fillId="3" borderId="0" xfId="0" applyFont="1" applyFill="1" applyBorder="1" applyAlignment="1">
      <alignment horizontal="center" vertical="center" wrapText="1"/>
    </xf>
    <xf numFmtId="164" fontId="27" fillId="0" borderId="5" xfId="1" applyNumberFormat="1" applyFont="1" applyFill="1" applyBorder="1"/>
    <xf numFmtId="170" fontId="0" fillId="2" borderId="0" xfId="0" applyNumberFormat="1" applyFill="1" applyBorder="1"/>
    <xf numFmtId="164" fontId="11" fillId="2" borderId="5" xfId="1" applyNumberFormat="1" applyFont="1" applyFill="1" applyBorder="1" applyAlignment="1">
      <alignment horizontal="left" vertical="top" wrapText="1"/>
    </xf>
    <xf numFmtId="0" fontId="3" fillId="3"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32" fillId="2" borderId="3" xfId="0" applyFont="1" applyFill="1" applyBorder="1" applyAlignment="1">
      <alignment vertical="center" wrapText="1"/>
    </xf>
    <xf numFmtId="0" fontId="21" fillId="2" borderId="3" xfId="0" applyFont="1" applyFill="1" applyBorder="1" applyAlignment="1">
      <alignment vertical="center"/>
    </xf>
    <xf numFmtId="0" fontId="6" fillId="3" borderId="8" xfId="0" applyFont="1" applyFill="1" applyBorder="1" applyAlignment="1">
      <alignment vertical="center"/>
    </xf>
    <xf numFmtId="0" fontId="23" fillId="0" borderId="27" xfId="0" applyFont="1" applyFill="1" applyBorder="1"/>
    <xf numFmtId="167" fontId="23" fillId="0" borderId="27" xfId="0" applyNumberFormat="1" applyFont="1" applyFill="1" applyBorder="1"/>
    <xf numFmtId="0" fontId="3" fillId="3" borderId="0" xfId="0" applyFont="1" applyFill="1" applyAlignment="1">
      <alignment horizontal="left" vertical="center"/>
    </xf>
    <xf numFmtId="167" fontId="23" fillId="0" borderId="2" xfId="0" applyNumberFormat="1" applyFont="1" applyFill="1" applyBorder="1"/>
    <xf numFmtId="0" fontId="23" fillId="6" borderId="2" xfId="0" applyFont="1" applyFill="1" applyBorder="1"/>
    <xf numFmtId="0" fontId="22" fillId="2" borderId="3" xfId="0" applyFont="1" applyFill="1" applyBorder="1" applyAlignment="1">
      <alignment vertical="center"/>
    </xf>
    <xf numFmtId="0" fontId="4" fillId="0" borderId="2" xfId="0" applyFont="1" applyBorder="1" applyAlignment="1">
      <alignment horizontal="left" vertical="center" wrapText="1" indent="1"/>
    </xf>
    <xf numFmtId="0" fontId="3" fillId="3" borderId="0" xfId="0" applyFont="1" applyFill="1" applyBorder="1" applyAlignment="1">
      <alignment horizontal="left" vertical="top"/>
    </xf>
    <xf numFmtId="164" fontId="4" fillId="2" borderId="0" xfId="1" applyNumberFormat="1" applyFont="1" applyFill="1" applyBorder="1" applyAlignment="1">
      <alignment horizontal="right" vertical="top" wrapText="1"/>
    </xf>
    <xf numFmtId="164" fontId="13" fillId="2" borderId="0" xfId="1" applyNumberFormat="1" applyFont="1" applyFill="1" applyBorder="1" applyAlignment="1">
      <alignment horizontal="right" vertical="top" wrapText="1"/>
    </xf>
    <xf numFmtId="164" fontId="13" fillId="2" borderId="6" xfId="1" applyNumberFormat="1" applyFont="1" applyFill="1" applyBorder="1" applyAlignment="1">
      <alignment horizontal="right" vertical="top" wrapText="1"/>
    </xf>
    <xf numFmtId="164" fontId="4" fillId="2" borderId="4" xfId="1" applyNumberFormat="1" applyFont="1" applyFill="1" applyBorder="1" applyAlignment="1">
      <alignment horizontal="right" vertical="top" wrapText="1"/>
    </xf>
    <xf numFmtId="164" fontId="13" fillId="2" borderId="4" xfId="1" applyNumberFormat="1" applyFont="1" applyFill="1" applyBorder="1" applyAlignment="1">
      <alignment horizontal="right" vertical="top" wrapText="1"/>
    </xf>
    <xf numFmtId="164" fontId="13" fillId="2" borderId="5" xfId="1" applyNumberFormat="1" applyFont="1" applyFill="1" applyBorder="1" applyAlignment="1">
      <alignment horizontal="right" vertical="top" wrapText="1"/>
    </xf>
    <xf numFmtId="164" fontId="12" fillId="2" borderId="0" xfId="1" applyNumberFormat="1" applyFont="1" applyFill="1" applyBorder="1" applyAlignment="1">
      <alignment horizontal="right" vertical="top" wrapText="1"/>
    </xf>
    <xf numFmtId="164" fontId="12" fillId="4" borderId="0" xfId="1" applyNumberFormat="1" applyFont="1" applyFill="1" applyBorder="1" applyAlignment="1">
      <alignment horizontal="right" vertical="top" wrapText="1"/>
    </xf>
    <xf numFmtId="164" fontId="23" fillId="2" borderId="0" xfId="1" applyNumberFormat="1" applyFont="1" applyFill="1" applyBorder="1" applyAlignment="1">
      <alignment horizontal="right" wrapText="1"/>
    </xf>
    <xf numFmtId="164" fontId="27" fillId="2" borderId="5" xfId="1" applyNumberFormat="1" applyFont="1" applyFill="1" applyBorder="1" applyAlignment="1">
      <alignment horizontal="right" wrapText="1"/>
    </xf>
    <xf numFmtId="0" fontId="3" fillId="3" borderId="0" xfId="0" applyFont="1" applyFill="1" applyBorder="1" applyAlignment="1">
      <alignment horizontal="center" vertical="center" wrapText="1"/>
    </xf>
    <xf numFmtId="0" fontId="4" fillId="2" borderId="0" xfId="0" applyFont="1" applyFill="1" applyAlignment="1">
      <alignment horizontal="right"/>
    </xf>
    <xf numFmtId="0" fontId="23" fillId="2" borderId="0" xfId="0" applyFont="1" applyFill="1" applyBorder="1" applyAlignment="1">
      <alignment horizontal="right"/>
    </xf>
    <xf numFmtId="0" fontId="23" fillId="2" borderId="0" xfId="0" applyFont="1" applyFill="1" applyAlignment="1">
      <alignment horizontal="right"/>
    </xf>
    <xf numFmtId="0" fontId="0" fillId="0" borderId="0" xfId="0" applyBorder="1"/>
    <xf numFmtId="0" fontId="23" fillId="2" borderId="0" xfId="0" applyFont="1" applyFill="1" applyBorder="1" applyAlignment="1">
      <alignment vertical="center" wrapText="1"/>
    </xf>
    <xf numFmtId="0" fontId="33" fillId="2" borderId="0" xfId="0" applyFont="1" applyFill="1" applyBorder="1" applyAlignment="1">
      <alignment vertical="center" wrapText="1"/>
    </xf>
    <xf numFmtId="0" fontId="12" fillId="2" borderId="0" xfId="0" applyFont="1" applyFill="1" applyBorder="1" applyAlignment="1">
      <alignment horizontal="left" vertical="center" wrapText="1"/>
    </xf>
    <xf numFmtId="43" fontId="12" fillId="2" borderId="0" xfId="7" applyNumberFormat="1" applyFont="1" applyFill="1" applyBorder="1" applyAlignment="1">
      <alignment horizontal="left" vertical="center" wrapText="1"/>
    </xf>
    <xf numFmtId="0" fontId="12" fillId="2" borderId="0" xfId="0" applyFont="1" applyFill="1" applyBorder="1" applyAlignment="1">
      <alignment vertical="center" wrapText="1"/>
    </xf>
    <xf numFmtId="43" fontId="23" fillId="2" borderId="0" xfId="7" applyNumberFormat="1" applyFont="1" applyFill="1" applyBorder="1" applyAlignment="1">
      <alignment vertical="center" wrapText="1"/>
    </xf>
    <xf numFmtId="164" fontId="23" fillId="2" borderId="0" xfId="1" applyNumberFormat="1" applyFont="1" applyFill="1" applyBorder="1" applyAlignment="1">
      <alignment horizontal="left"/>
    </xf>
    <xf numFmtId="9" fontId="12" fillId="2" borderId="0" xfId="0" applyNumberFormat="1" applyFont="1" applyFill="1" applyBorder="1" applyAlignment="1">
      <alignment horizontal="right" vertical="center" wrapText="1"/>
    </xf>
    <xf numFmtId="0" fontId="12" fillId="2" borderId="0" xfId="0" quotePrefix="1" applyFont="1" applyFill="1" applyBorder="1" applyAlignment="1">
      <alignment horizontal="left" vertical="center" wrapText="1"/>
    </xf>
    <xf numFmtId="0" fontId="12" fillId="2" borderId="0" xfId="0" applyFont="1" applyFill="1" applyBorder="1" applyAlignment="1">
      <alignment horizontal="right" vertical="center" wrapText="1"/>
    </xf>
    <xf numFmtId="172" fontId="12" fillId="2" borderId="0" xfId="0" applyNumberFormat="1" applyFont="1" applyFill="1" applyBorder="1" applyAlignment="1">
      <alignment horizontal="right" vertical="center" wrapText="1"/>
    </xf>
    <xf numFmtId="173" fontId="12" fillId="2" borderId="0" xfId="0" applyNumberFormat="1" applyFont="1" applyFill="1" applyBorder="1" applyAlignment="1">
      <alignment horizontal="left" vertical="center" wrapText="1"/>
    </xf>
    <xf numFmtId="14" fontId="12" fillId="2" borderId="0" xfId="7" applyNumberFormat="1" applyFont="1" applyFill="1" applyBorder="1" applyAlignment="1">
      <alignment horizontal="left" vertical="center" wrapText="1"/>
    </xf>
    <xf numFmtId="0" fontId="12" fillId="2" borderId="0" xfId="7" applyNumberFormat="1" applyFont="1" applyFill="1" applyBorder="1" applyAlignment="1">
      <alignment horizontal="left" vertical="center" wrapText="1"/>
    </xf>
    <xf numFmtId="0" fontId="35" fillId="2" borderId="0" xfId="0" applyFont="1" applyFill="1" applyBorder="1" applyAlignment="1">
      <alignment horizontal="left"/>
    </xf>
    <xf numFmtId="164" fontId="35" fillId="2" borderId="0" xfId="1" applyNumberFormat="1" applyFont="1" applyFill="1" applyBorder="1" applyAlignment="1">
      <alignment horizontal="left"/>
    </xf>
    <xf numFmtId="164" fontId="35" fillId="2" borderId="5" xfId="0" applyNumberFormat="1" applyFont="1" applyFill="1" applyBorder="1"/>
    <xf numFmtId="0" fontId="36" fillId="2" borderId="0" xfId="0" applyFont="1" applyFill="1" applyBorder="1"/>
    <xf numFmtId="0" fontId="35" fillId="2" borderId="5" xfId="0" applyFont="1" applyFill="1" applyBorder="1" applyAlignment="1">
      <alignment horizontal="center"/>
    </xf>
    <xf numFmtId="0" fontId="37" fillId="2" borderId="5" xfId="0" applyFont="1" applyFill="1" applyBorder="1" applyAlignment="1">
      <alignment horizontal="left" vertical="top" wrapText="1"/>
    </xf>
    <xf numFmtId="0" fontId="35" fillId="2" borderId="0" xfId="0" applyFont="1" applyFill="1" applyBorder="1" applyAlignment="1">
      <alignment horizontal="center"/>
    </xf>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2" xfId="0" applyFont="1" applyFill="1" applyBorder="1" applyAlignment="1">
      <alignment vertical="center" wrapText="1"/>
    </xf>
    <xf numFmtId="0" fontId="12" fillId="2" borderId="2" xfId="0" applyFont="1" applyFill="1" applyBorder="1" applyAlignment="1">
      <alignment horizontal="left" vertical="center" wrapText="1"/>
    </xf>
    <xf numFmtId="0" fontId="22" fillId="2" borderId="0" xfId="0" applyFont="1" applyFill="1" applyBorder="1" applyAlignment="1">
      <alignment horizontal="left" vertical="center"/>
    </xf>
    <xf numFmtId="0" fontId="38" fillId="2" borderId="0" xfId="0" applyFont="1" applyFill="1" applyBorder="1"/>
    <xf numFmtId="0" fontId="3" fillId="3" borderId="0" xfId="0" applyFont="1" applyFill="1" applyBorder="1" applyAlignment="1">
      <alignment horizontal="left" vertical="center"/>
    </xf>
    <xf numFmtId="3" fontId="23" fillId="2" borderId="0" xfId="0" applyNumberFormat="1" applyFont="1" applyFill="1" applyBorder="1" applyAlignment="1">
      <alignment wrapText="1"/>
    </xf>
    <xf numFmtId="0" fontId="27" fillId="2" borderId="4" xfId="0" applyFont="1" applyFill="1" applyBorder="1" applyAlignment="1">
      <alignment wrapText="1"/>
    </xf>
    <xf numFmtId="3" fontId="27" fillId="2" borderId="4" xfId="0" applyNumberFormat="1" applyFont="1" applyFill="1" applyBorder="1" applyAlignment="1">
      <alignment wrapText="1"/>
    </xf>
    <xf numFmtId="3" fontId="23" fillId="2" borderId="0" xfId="0" applyNumberFormat="1" applyFont="1" applyFill="1" applyBorder="1"/>
    <xf numFmtId="0" fontId="23" fillId="2" borderId="0" xfId="0" applyFont="1" applyFill="1" applyBorder="1" applyAlignment="1">
      <alignment horizontal="left" wrapText="1"/>
    </xf>
    <xf numFmtId="0" fontId="23" fillId="2" borderId="0" xfId="0" applyFont="1" applyFill="1" applyBorder="1" applyAlignment="1">
      <alignment horizontal="right" wrapText="1"/>
    </xf>
    <xf numFmtId="0" fontId="34" fillId="2" borderId="0" xfId="0" applyFont="1" applyFill="1" applyBorder="1"/>
    <xf numFmtId="0" fontId="27" fillId="2" borderId="4" xfId="0" applyFont="1" applyFill="1" applyBorder="1" applyAlignment="1">
      <alignment horizontal="left"/>
    </xf>
    <xf numFmtId="0" fontId="27" fillId="2" borderId="4" xfId="0" applyFont="1" applyFill="1" applyBorder="1" applyAlignment="1">
      <alignment horizontal="center" wrapText="1"/>
    </xf>
    <xf numFmtId="174" fontId="23" fillId="2" borderId="0" xfId="0" applyNumberFormat="1" applyFont="1" applyFill="1" applyBorder="1" applyAlignment="1">
      <alignment wrapText="1"/>
    </xf>
    <xf numFmtId="0" fontId="23" fillId="2" borderId="0" xfId="0" applyFont="1" applyFill="1" applyBorder="1" applyAlignment="1">
      <alignment horizontal="center" wrapText="1"/>
    </xf>
    <xf numFmtId="0" fontId="23" fillId="2" borderId="2" xfId="0" applyFont="1" applyFill="1" applyBorder="1" applyAlignment="1">
      <alignment wrapText="1"/>
    </xf>
    <xf numFmtId="3" fontId="23" fillId="2" borderId="2" xfId="0" applyNumberFormat="1" applyFont="1" applyFill="1" applyBorder="1" applyAlignment="1">
      <alignment wrapText="1"/>
    </xf>
    <xf numFmtId="0" fontId="0" fillId="2" borderId="0" xfId="0" applyFill="1" applyBorder="1" applyAlignment="1">
      <alignment horizontal="center" vertical="center"/>
    </xf>
    <xf numFmtId="0" fontId="21" fillId="2" borderId="0" xfId="0" applyFont="1" applyFill="1" applyBorder="1" applyAlignment="1">
      <alignment horizontal="left" vertical="center"/>
    </xf>
    <xf numFmtId="0" fontId="2" fillId="2" borderId="0" xfId="0" applyFont="1" applyFill="1" applyBorder="1"/>
    <xf numFmtId="0" fontId="9" fillId="3" borderId="0" xfId="0" applyFont="1" applyFill="1" applyBorder="1" applyAlignment="1">
      <alignment horizontal="left" vertical="center"/>
    </xf>
    <xf numFmtId="0" fontId="40" fillId="3" borderId="0" xfId="0" applyFont="1" applyFill="1" applyBorder="1" applyAlignment="1">
      <alignment horizontal="left"/>
    </xf>
    <xf numFmtId="0" fontId="40" fillId="2" borderId="0" xfId="0" applyFont="1" applyFill="1" applyBorder="1" applyAlignment="1">
      <alignment horizontal="left"/>
    </xf>
    <xf numFmtId="0" fontId="41" fillId="2" borderId="0" xfId="0" quotePrefix="1" applyFont="1" applyFill="1" applyBorder="1" applyAlignment="1">
      <alignment horizontal="center" vertical="center"/>
    </xf>
    <xf numFmtId="0" fontId="11" fillId="2" borderId="0" xfId="0" applyFont="1" applyFill="1" applyBorder="1"/>
    <xf numFmtId="0" fontId="12" fillId="2" borderId="0" xfId="0" applyFont="1" applyFill="1" applyBorder="1"/>
    <xf numFmtId="164" fontId="12" fillId="2" borderId="0" xfId="1" applyNumberFormat="1" applyFont="1" applyFill="1" applyBorder="1"/>
    <xf numFmtId="167" fontId="42" fillId="2" borderId="0" xfId="0" applyNumberFormat="1" applyFont="1" applyFill="1" applyBorder="1" applyAlignment="1">
      <alignment horizontal="right" vertical="center"/>
    </xf>
    <xf numFmtId="164" fontId="12" fillId="2" borderId="0" xfId="1" applyNumberFormat="1" applyFont="1" applyFill="1" applyBorder="1" applyAlignment="1">
      <alignment horizontal="right"/>
    </xf>
    <xf numFmtId="174" fontId="12" fillId="2" borderId="0" xfId="3" applyNumberFormat="1" applyFont="1" applyFill="1" applyBorder="1"/>
    <xf numFmtId="174" fontId="43" fillId="2" borderId="0" xfId="3" applyNumberFormat="1" applyFont="1" applyFill="1" applyBorder="1" applyAlignment="1">
      <alignment horizontal="right" vertical="center"/>
    </xf>
    <xf numFmtId="167" fontId="0" fillId="2" borderId="0" xfId="0" applyNumberFormat="1" applyFill="1" applyBorder="1"/>
    <xf numFmtId="175" fontId="0" fillId="2" borderId="0" xfId="0" applyNumberFormat="1" applyFill="1" applyBorder="1"/>
    <xf numFmtId="174" fontId="0" fillId="2" borderId="0" xfId="0" applyNumberFormat="1" applyFill="1" applyBorder="1"/>
    <xf numFmtId="174" fontId="0" fillId="0" borderId="0" xfId="0" applyNumberFormat="1" applyBorder="1"/>
    <xf numFmtId="0" fontId="0" fillId="0" borderId="0" xfId="0" applyFill="1" applyBorder="1" applyAlignment="1">
      <alignment horizontal="center" vertical="center"/>
    </xf>
    <xf numFmtId="0" fontId="0" fillId="0" borderId="0" xfId="0" applyBorder="1" applyAlignment="1">
      <alignment horizontal="center" vertical="center"/>
    </xf>
    <xf numFmtId="0" fontId="11" fillId="5" borderId="0" xfId="0" applyFont="1" applyFill="1" applyBorder="1"/>
    <xf numFmtId="164" fontId="11" fillId="5" borderId="0" xfId="1" applyNumberFormat="1" applyFont="1" applyFill="1" applyBorder="1"/>
    <xf numFmtId="174" fontId="11" fillId="5" borderId="0" xfId="3" applyNumberFormat="1" applyFont="1" applyFill="1" applyBorder="1"/>
    <xf numFmtId="0" fontId="12" fillId="2" borderId="2" xfId="0" applyFont="1" applyFill="1" applyBorder="1"/>
    <xf numFmtId="174" fontId="12" fillId="2" borderId="2" xfId="3" applyNumberFormat="1" applyFont="1" applyFill="1" applyBorder="1"/>
    <xf numFmtId="0" fontId="27" fillId="5" borderId="4" xfId="0" applyFont="1" applyFill="1" applyBorder="1" applyAlignment="1">
      <alignment wrapText="1"/>
    </xf>
    <xf numFmtId="0" fontId="27" fillId="5" borderId="4" xfId="0" applyFont="1" applyFill="1" applyBorder="1" applyAlignment="1">
      <alignment horizontal="left" wrapText="1"/>
    </xf>
    <xf numFmtId="0" fontId="27" fillId="5" borderId="4" xfId="0" applyFont="1" applyFill="1" applyBorder="1" applyAlignment="1">
      <alignment horizontal="center" wrapText="1"/>
    </xf>
    <xf numFmtId="3" fontId="27" fillId="2" borderId="0" xfId="5" applyNumberFormat="1" applyFont="1" applyFill="1" applyBorder="1" applyAlignment="1">
      <alignment horizontal="right" vertical="center"/>
    </xf>
    <xf numFmtId="166" fontId="27" fillId="0" borderId="0" xfId="5" applyNumberFormat="1" applyFont="1" applyFill="1" applyBorder="1" applyAlignment="1">
      <alignment horizontal="right" vertical="center"/>
    </xf>
    <xf numFmtId="3" fontId="23" fillId="2" borderId="0" xfId="5" applyNumberFormat="1" applyFont="1" applyFill="1" applyBorder="1" applyAlignment="1">
      <alignment horizontal="right" vertical="center"/>
    </xf>
    <xf numFmtId="166" fontId="23" fillId="0" borderId="0" xfId="5" applyNumberFormat="1" applyFont="1" applyFill="1" applyBorder="1" applyAlignment="1">
      <alignment horizontal="right" vertical="center"/>
    </xf>
    <xf numFmtId="3" fontId="23" fillId="5" borderId="0" xfId="5"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0" fontId="10" fillId="3" borderId="3" xfId="0" applyFont="1" applyFill="1" applyBorder="1" applyAlignment="1">
      <alignment horizontal="right" vertical="center"/>
    </xf>
    <xf numFmtId="3" fontId="23" fillId="5" borderId="2" xfId="5" applyNumberFormat="1" applyFont="1" applyFill="1" applyBorder="1" applyAlignment="1">
      <alignment horizontal="right" vertical="center"/>
    </xf>
    <xf numFmtId="9" fontId="23" fillId="0" borderId="2" xfId="3" applyFont="1" applyFill="1" applyBorder="1" applyAlignment="1">
      <alignment horizontal="right" wrapText="1"/>
    </xf>
    <xf numFmtId="0" fontId="44" fillId="2" borderId="0" xfId="0" applyFont="1" applyFill="1" applyBorder="1"/>
    <xf numFmtId="0" fontId="37" fillId="2" borderId="0" xfId="0" applyFont="1" applyFill="1" applyBorder="1" applyAlignment="1">
      <alignment horizontal="left" vertical="top" wrapText="1"/>
    </xf>
    <xf numFmtId="3" fontId="28" fillId="2" borderId="0" xfId="5" applyNumberFormat="1" applyFont="1" applyFill="1" applyBorder="1" applyAlignment="1">
      <alignment horizontal="right" vertical="center"/>
    </xf>
    <xf numFmtId="166" fontId="28" fillId="0" borderId="0" xfId="5" applyNumberFormat="1" applyFont="1" applyFill="1" applyBorder="1" applyAlignment="1">
      <alignment horizontal="right" vertical="center"/>
    </xf>
    <xf numFmtId="0" fontId="45" fillId="0" borderId="0" xfId="5" applyFont="1"/>
    <xf numFmtId="0" fontId="46" fillId="0" borderId="0" xfId="0" applyFont="1"/>
    <xf numFmtId="166" fontId="33" fillId="0" borderId="0" xfId="5" applyNumberFormat="1" applyFont="1" applyFill="1" applyBorder="1" applyAlignment="1">
      <alignment horizontal="right" vertical="center"/>
    </xf>
    <xf numFmtId="0" fontId="44" fillId="2" borderId="0" xfId="0" applyFont="1" applyFill="1" applyBorder="1" applyAlignment="1">
      <alignment horizontal="center"/>
    </xf>
    <xf numFmtId="0" fontId="44" fillId="2" borderId="0" xfId="0" applyFont="1" applyFill="1" applyBorder="1" applyAlignment="1">
      <alignment wrapText="1"/>
    </xf>
    <xf numFmtId="3" fontId="44" fillId="2" borderId="0" xfId="0" applyNumberFormat="1" applyFont="1" applyFill="1" applyBorder="1" applyAlignment="1">
      <alignment wrapText="1"/>
    </xf>
    <xf numFmtId="0" fontId="3" fillId="3" borderId="0" xfId="0" applyFont="1" applyFill="1" applyBorder="1" applyAlignment="1">
      <alignment horizontal="right"/>
    </xf>
    <xf numFmtId="0" fontId="40" fillId="2" borderId="0" xfId="2" applyFont="1" applyFill="1" applyBorder="1" applyAlignment="1" applyProtection="1">
      <alignment horizontal="center" vertical="center"/>
    </xf>
    <xf numFmtId="0" fontId="48" fillId="2" borderId="0" xfId="8" applyFont="1" applyFill="1" applyBorder="1" applyAlignment="1"/>
    <xf numFmtId="0" fontId="49" fillId="2" borderId="0" xfId="8" applyFont="1" applyFill="1" applyBorder="1" applyAlignment="1">
      <alignment horizontal="right"/>
    </xf>
    <xf numFmtId="0" fontId="3" fillId="2" borderId="0" xfId="0" applyFont="1" applyFill="1" applyBorder="1" applyAlignment="1">
      <alignment horizontal="left" vertical="center"/>
    </xf>
    <xf numFmtId="0" fontId="12" fillId="2" borderId="0" xfId="9" applyFont="1" applyFill="1" applyBorder="1" applyAlignment="1">
      <alignment vertical="center"/>
    </xf>
    <xf numFmtId="0" fontId="11" fillId="2" borderId="0" xfId="9" applyFont="1" applyFill="1" applyBorder="1" applyAlignment="1">
      <alignment horizontal="center" vertical="center"/>
    </xf>
    <xf numFmtId="0" fontId="12" fillId="2" borderId="0" xfId="9" applyFont="1" applyFill="1" applyBorder="1" applyAlignment="1">
      <alignment horizontal="center" vertical="center"/>
    </xf>
    <xf numFmtId="0" fontId="12" fillId="2" borderId="0" xfId="9" applyFont="1" applyFill="1" applyBorder="1" applyAlignment="1">
      <alignment vertical="center" wrapText="1"/>
    </xf>
    <xf numFmtId="0" fontId="11" fillId="2" borderId="0" xfId="9" applyFont="1" applyFill="1" applyBorder="1" applyAlignment="1">
      <alignment vertical="center"/>
    </xf>
    <xf numFmtId="0" fontId="12" fillId="2" borderId="0" xfId="9" applyFont="1" applyFill="1" applyBorder="1">
      <alignment vertical="center"/>
    </xf>
    <xf numFmtId="0" fontId="12" fillId="2" borderId="0" xfId="9" applyFont="1" applyFill="1" applyBorder="1" applyAlignment="1">
      <alignment horizontal="left" vertical="center" wrapText="1"/>
    </xf>
    <xf numFmtId="0" fontId="12" fillId="2" borderId="0" xfId="9" applyFont="1" applyFill="1" applyBorder="1" applyAlignment="1">
      <alignment horizontal="left" vertical="center"/>
    </xf>
    <xf numFmtId="3" fontId="23" fillId="0" borderId="0" xfId="0" applyNumberFormat="1" applyFont="1" applyFill="1" applyBorder="1" applyAlignment="1">
      <alignment wrapText="1"/>
    </xf>
    <xf numFmtId="3" fontId="12" fillId="2" borderId="0" xfId="11" applyFont="1" applyFill="1" applyBorder="1" applyAlignment="1">
      <alignment horizontal="right" vertical="center" wrapText="1"/>
      <protection locked="0"/>
    </xf>
    <xf numFmtId="0" fontId="12" fillId="2" borderId="0" xfId="12" applyFont="1" applyFill="1" applyBorder="1">
      <alignment vertical="center"/>
    </xf>
    <xf numFmtId="0" fontId="11" fillId="2" borderId="0" xfId="13" applyFont="1" applyFill="1" applyBorder="1"/>
    <xf numFmtId="0" fontId="11" fillId="2" borderId="0" xfId="13" applyFont="1" applyFill="1" applyBorder="1" applyAlignment="1">
      <alignment vertical="center"/>
    </xf>
    <xf numFmtId="0" fontId="11" fillId="5" borderId="0" xfId="9" applyFont="1" applyFill="1" applyBorder="1" applyAlignment="1">
      <alignment horizontal="center" vertical="center"/>
    </xf>
    <xf numFmtId="0" fontId="12" fillId="5" borderId="0" xfId="9" applyFont="1" applyFill="1" applyBorder="1">
      <alignment vertical="center"/>
    </xf>
    <xf numFmtId="0" fontId="11" fillId="2" borderId="4" xfId="9" applyFont="1" applyFill="1" applyBorder="1" applyAlignment="1">
      <alignment horizontal="center" vertical="center"/>
    </xf>
    <xf numFmtId="0" fontId="11" fillId="2" borderId="4" xfId="9" applyFont="1" applyFill="1" applyBorder="1" applyAlignment="1">
      <alignment vertical="center"/>
    </xf>
    <xf numFmtId="0" fontId="51" fillId="2" borderId="0" xfId="9" applyFont="1" applyFill="1" applyBorder="1" applyAlignment="1">
      <alignment horizontal="center" vertical="center"/>
    </xf>
    <xf numFmtId="0" fontId="51" fillId="2" borderId="0" xfId="9" applyFont="1" applyFill="1" applyBorder="1" applyAlignment="1">
      <alignment vertical="center"/>
    </xf>
    <xf numFmtId="3" fontId="52" fillId="2" borderId="0" xfId="0" applyNumberFormat="1" applyFont="1" applyFill="1" applyBorder="1" applyAlignment="1">
      <alignment wrapText="1"/>
    </xf>
    <xf numFmtId="0" fontId="11" fillId="2" borderId="4" xfId="9" applyFont="1" applyFill="1" applyBorder="1" applyAlignment="1">
      <alignment vertical="center" wrapText="1"/>
    </xf>
    <xf numFmtId="0" fontId="0" fillId="2" borderId="0" xfId="0" applyFont="1" applyFill="1"/>
    <xf numFmtId="3" fontId="12" fillId="2" borderId="0" xfId="11" applyFont="1" applyFill="1" applyBorder="1" applyAlignment="1">
      <alignment horizontal="center" vertical="center"/>
      <protection locked="0"/>
    </xf>
    <xf numFmtId="0" fontId="12" fillId="2" borderId="0" xfId="9" applyFont="1" applyFill="1" applyBorder="1" applyAlignment="1">
      <alignment horizontal="left" vertical="top" wrapText="1"/>
    </xf>
    <xf numFmtId="0" fontId="16" fillId="2" borderId="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Border="1" applyAlignment="1">
      <alignment horizontal="left" vertical="top" wrapText="1"/>
    </xf>
    <xf numFmtId="3" fontId="28" fillId="2" borderId="0" xfId="0" applyNumberFormat="1" applyFont="1" applyFill="1" applyBorder="1" applyAlignment="1">
      <alignment wrapText="1"/>
    </xf>
    <xf numFmtId="0" fontId="46" fillId="2" borderId="0" xfId="0" applyFont="1" applyFill="1"/>
    <xf numFmtId="0" fontId="2" fillId="2" borderId="0" xfId="0" applyFont="1" applyFill="1" applyAlignment="1">
      <alignment horizontal="center"/>
    </xf>
    <xf numFmtId="0" fontId="27" fillId="2" borderId="4" xfId="0" applyFont="1" applyFill="1" applyBorder="1" applyAlignment="1">
      <alignment horizontal="left" vertical="center"/>
    </xf>
    <xf numFmtId="0" fontId="23" fillId="2" borderId="0" xfId="0" applyFont="1" applyFill="1" applyBorder="1" applyAlignment="1">
      <alignment wrapText="1"/>
    </xf>
    <xf numFmtId="15" fontId="3" fillId="3" borderId="0" xfId="0" quotePrefix="1" applyNumberFormat="1" applyFont="1" applyFill="1" applyBorder="1" applyAlignment="1">
      <alignment horizontal="right" vertical="center" wrapText="1"/>
    </xf>
    <xf numFmtId="0" fontId="11" fillId="5" borderId="0" xfId="10" quotePrefix="1" applyFont="1" applyFill="1" applyBorder="1">
      <alignment horizontal="center" vertical="center"/>
    </xf>
    <xf numFmtId="0" fontId="11" fillId="5" borderId="0" xfId="9" applyFont="1" applyFill="1" applyBorder="1" applyAlignment="1" applyProtection="1">
      <alignment horizontal="center" vertical="center" wrapText="1"/>
    </xf>
    <xf numFmtId="3" fontId="35" fillId="2" borderId="4" xfId="0" applyNumberFormat="1" applyFont="1" applyFill="1" applyBorder="1" applyAlignment="1">
      <alignment wrapText="1"/>
    </xf>
    <xf numFmtId="3" fontId="35" fillId="2" borderId="4" xfId="0" applyNumberFormat="1" applyFont="1" applyFill="1" applyBorder="1" applyAlignment="1">
      <alignment vertical="center" wrapText="1"/>
    </xf>
    <xf numFmtId="4" fontId="37" fillId="2" borderId="4" xfId="11" applyNumberFormat="1" applyFont="1" applyFill="1" applyBorder="1" applyAlignment="1">
      <alignment horizontal="right" vertical="center"/>
      <protection locked="0"/>
    </xf>
    <xf numFmtId="0" fontId="32" fillId="2" borderId="0" xfId="0" applyFont="1" applyFill="1" applyBorder="1" applyAlignment="1">
      <alignment horizontal="left" vertical="center" wrapText="1"/>
    </xf>
    <xf numFmtId="14" fontId="3" fillId="3" borderId="19" xfId="0" applyNumberFormat="1" applyFont="1" applyFill="1" applyBorder="1" applyAlignment="1">
      <alignment horizontal="center" vertical="center"/>
    </xf>
    <xf numFmtId="0" fontId="27" fillId="2" borderId="10" xfId="0" applyFont="1" applyFill="1" applyBorder="1" applyAlignment="1">
      <alignment horizontal="left"/>
    </xf>
    <xf numFmtId="0" fontId="27" fillId="2" borderId="13" xfId="0" applyFont="1" applyFill="1" applyBorder="1"/>
    <xf numFmtId="176" fontId="27" fillId="2" borderId="10" xfId="1" applyNumberFormat="1" applyFont="1" applyFill="1" applyBorder="1" applyAlignment="1">
      <alignment horizontal="right"/>
    </xf>
    <xf numFmtId="176" fontId="14" fillId="0" borderId="10" xfId="1" applyNumberFormat="1" applyFont="1" applyBorder="1" applyAlignment="1">
      <alignment horizontal="right" vertical="center" wrapText="1"/>
    </xf>
    <xf numFmtId="176" fontId="14" fillId="0" borderId="4" xfId="1" applyNumberFormat="1" applyFont="1" applyBorder="1" applyAlignment="1">
      <alignment horizontal="right" vertical="center" wrapText="1"/>
    </xf>
    <xf numFmtId="176" fontId="14" fillId="0" borderId="13" xfId="1" applyNumberFormat="1" applyFont="1" applyBorder="1" applyAlignment="1">
      <alignment horizontal="right" vertical="center" wrapText="1"/>
    </xf>
    <xf numFmtId="0" fontId="23" fillId="2" borderId="9" xfId="0" applyFont="1" applyFill="1" applyBorder="1" applyAlignment="1">
      <alignment horizontal="left"/>
    </xf>
    <xf numFmtId="0" fontId="23" fillId="2" borderId="12" xfId="0" applyFont="1" applyFill="1" applyBorder="1"/>
    <xf numFmtId="176" fontId="23" fillId="2" borderId="9" xfId="1" applyNumberFormat="1" applyFont="1" applyFill="1" applyBorder="1" applyAlignment="1">
      <alignment horizontal="right"/>
    </xf>
    <xf numFmtId="176" fontId="15" fillId="0" borderId="9" xfId="1" applyNumberFormat="1" applyFont="1" applyBorder="1" applyAlignment="1">
      <alignment horizontal="right" vertical="center" wrapText="1"/>
    </xf>
    <xf numFmtId="176" fontId="15" fillId="0" borderId="0" xfId="1" applyNumberFormat="1" applyFont="1" applyBorder="1" applyAlignment="1">
      <alignment horizontal="right" vertical="center" wrapText="1"/>
    </xf>
    <xf numFmtId="176" fontId="15" fillId="0" borderId="12" xfId="1" applyNumberFormat="1" applyFont="1" applyBorder="1" applyAlignment="1">
      <alignment horizontal="right" vertical="center" wrapText="1"/>
    </xf>
    <xf numFmtId="0" fontId="23" fillId="2" borderId="12" xfId="0" applyFont="1" applyFill="1" applyBorder="1" applyAlignment="1">
      <alignment horizontal="left"/>
    </xf>
    <xf numFmtId="176" fontId="14" fillId="0" borderId="7" xfId="1" applyNumberFormat="1" applyFont="1" applyBorder="1" applyAlignment="1">
      <alignment horizontal="right" vertical="center" wrapText="1"/>
    </xf>
    <xf numFmtId="176" fontId="15" fillId="0" borderId="15" xfId="1" applyNumberFormat="1" applyFont="1" applyBorder="1" applyAlignment="1">
      <alignment horizontal="right" vertical="center" wrapText="1"/>
    </xf>
    <xf numFmtId="176" fontId="23" fillId="2" borderId="35" xfId="1" applyNumberFormat="1" applyFont="1" applyFill="1" applyBorder="1" applyAlignment="1">
      <alignment horizontal="right"/>
    </xf>
    <xf numFmtId="176" fontId="23" fillId="2" borderId="15" xfId="1" applyNumberFormat="1" applyFont="1" applyFill="1" applyBorder="1" applyAlignment="1">
      <alignment horizontal="right"/>
    </xf>
    <xf numFmtId="176" fontId="23" fillId="2" borderId="36" xfId="1" applyNumberFormat="1" applyFont="1" applyFill="1" applyBorder="1" applyAlignment="1">
      <alignment horizontal="right"/>
    </xf>
    <xf numFmtId="176" fontId="14" fillId="10" borderId="10" xfId="1" applyNumberFormat="1" applyFont="1" applyFill="1" applyBorder="1" applyAlignment="1">
      <alignment horizontal="right" vertical="center" wrapText="1"/>
    </xf>
    <xf numFmtId="176" fontId="14" fillId="10" borderId="4" xfId="1" applyNumberFormat="1" applyFont="1" applyFill="1" applyBorder="1" applyAlignment="1">
      <alignment horizontal="right" vertical="center" wrapText="1"/>
    </xf>
    <xf numFmtId="176" fontId="14" fillId="10" borderId="13" xfId="1" applyNumberFormat="1" applyFont="1" applyFill="1" applyBorder="1" applyAlignment="1">
      <alignment horizontal="right" vertical="center" wrapText="1"/>
    </xf>
    <xf numFmtId="176" fontId="15" fillId="10" borderId="9" xfId="1" applyNumberFormat="1" applyFont="1" applyFill="1" applyBorder="1" applyAlignment="1">
      <alignment horizontal="right" vertical="center" wrapText="1"/>
    </xf>
    <xf numFmtId="176" fontId="15" fillId="10" borderId="0" xfId="1" applyNumberFormat="1" applyFont="1" applyFill="1" applyBorder="1" applyAlignment="1">
      <alignment horizontal="right" vertical="center" wrapText="1"/>
    </xf>
    <xf numFmtId="176" fontId="15" fillId="10" borderId="12" xfId="1" applyNumberFormat="1" applyFont="1" applyFill="1" applyBorder="1" applyAlignment="1">
      <alignment horizontal="right" vertical="center" wrapText="1"/>
    </xf>
    <xf numFmtId="176" fontId="27" fillId="2" borderId="10" xfId="1" applyNumberFormat="1" applyFont="1" applyFill="1" applyBorder="1"/>
    <xf numFmtId="176" fontId="27" fillId="2" borderId="7" xfId="1" applyNumberFormat="1" applyFont="1" applyFill="1" applyBorder="1"/>
    <xf numFmtId="176" fontId="23" fillId="2" borderId="9" xfId="1" applyNumberFormat="1" applyFont="1" applyFill="1" applyBorder="1"/>
    <xf numFmtId="176" fontId="23" fillId="2" borderId="15" xfId="1" applyNumberFormat="1" applyFont="1" applyFill="1" applyBorder="1"/>
    <xf numFmtId="176" fontId="27" fillId="11" borderId="7" xfId="1" applyNumberFormat="1" applyFont="1" applyFill="1" applyBorder="1"/>
    <xf numFmtId="176" fontId="23" fillId="11" borderId="15" xfId="1" applyNumberFormat="1" applyFont="1" applyFill="1" applyBorder="1"/>
    <xf numFmtId="0" fontId="23" fillId="2" borderId="32" xfId="0" applyFont="1" applyFill="1" applyBorder="1" applyAlignment="1">
      <alignment horizontal="left"/>
    </xf>
    <xf numFmtId="0" fontId="23" fillId="2" borderId="6" xfId="0" applyFont="1" applyFill="1" applyBorder="1"/>
    <xf numFmtId="176" fontId="23" fillId="2" borderId="33" xfId="1" applyNumberFormat="1" applyFont="1" applyFill="1" applyBorder="1" applyAlignment="1">
      <alignment horizontal="right"/>
    </xf>
    <xf numFmtId="164" fontId="15" fillId="0" borderId="32" xfId="1" applyNumberFormat="1" applyFont="1" applyBorder="1" applyAlignment="1">
      <alignment horizontal="center" vertical="center" wrapText="1"/>
    </xf>
    <xf numFmtId="164" fontId="15" fillId="0" borderId="35" xfId="1" applyNumberFormat="1" applyFont="1" applyBorder="1" applyAlignment="1">
      <alignment horizontal="center" vertical="center" wrapText="1"/>
    </xf>
    <xf numFmtId="176" fontId="23" fillId="2" borderId="12" xfId="1" applyNumberFormat="1" applyFont="1" applyFill="1" applyBorder="1" applyAlignment="1">
      <alignment horizontal="right"/>
    </xf>
    <xf numFmtId="164" fontId="15" fillId="0" borderId="9" xfId="1" applyNumberFormat="1" applyFont="1" applyBorder="1" applyAlignment="1">
      <alignment horizontal="center" vertical="center" wrapText="1"/>
    </xf>
    <xf numFmtId="164" fontId="15" fillId="0" borderId="15" xfId="1" applyNumberFormat="1" applyFont="1" applyBorder="1" applyAlignment="1">
      <alignment horizontal="center" vertical="center" wrapText="1"/>
    </xf>
    <xf numFmtId="0" fontId="27" fillId="2" borderId="4" xfId="0" applyFont="1" applyFill="1" applyBorder="1"/>
    <xf numFmtId="176" fontId="27" fillId="2" borderId="13" xfId="1" applyNumberFormat="1" applyFont="1" applyFill="1" applyBorder="1" applyAlignment="1">
      <alignment horizontal="right"/>
    </xf>
    <xf numFmtId="164" fontId="14" fillId="0" borderId="10" xfId="1" applyNumberFormat="1" applyFont="1" applyBorder="1" applyAlignment="1">
      <alignment horizontal="center" vertical="center" wrapText="1"/>
    </xf>
    <xf numFmtId="164" fontId="14" fillId="0" borderId="7" xfId="1" applyNumberFormat="1" applyFont="1" applyBorder="1" applyAlignment="1">
      <alignment horizontal="center" vertical="center" wrapText="1"/>
    </xf>
    <xf numFmtId="164" fontId="23" fillId="2" borderId="0" xfId="1" quotePrefix="1" applyNumberFormat="1" applyFont="1" applyFill="1" applyBorder="1" applyAlignment="1">
      <alignment horizontal="right" vertical="top" wrapText="1"/>
    </xf>
    <xf numFmtId="0" fontId="25" fillId="2" borderId="1" xfId="0" applyFont="1" applyFill="1" applyBorder="1" applyAlignment="1">
      <alignment horizontal="center"/>
    </xf>
    <xf numFmtId="0" fontId="25" fillId="2" borderId="0" xfId="0" applyFont="1" applyFill="1" applyAlignment="1">
      <alignment horizontal="center"/>
    </xf>
    <xf numFmtId="0" fontId="53" fillId="3" borderId="18" xfId="0" applyFont="1" applyFill="1" applyBorder="1" applyAlignment="1">
      <alignment horizontal="center" vertical="center" wrapText="1"/>
    </xf>
    <xf numFmtId="0" fontId="35" fillId="2" borderId="10" xfId="0" applyFont="1" applyFill="1" applyBorder="1" applyAlignment="1">
      <alignment horizontal="left"/>
    </xf>
    <xf numFmtId="0" fontId="35" fillId="2" borderId="13" xfId="0" applyFont="1" applyFill="1" applyBorder="1"/>
    <xf numFmtId="176" fontId="35" fillId="2" borderId="10" xfId="1" applyNumberFormat="1" applyFont="1" applyFill="1" applyBorder="1" applyAlignment="1">
      <alignment horizontal="right"/>
    </xf>
    <xf numFmtId="176" fontId="54" fillId="0" borderId="10" xfId="1" applyNumberFormat="1" applyFont="1" applyBorder="1" applyAlignment="1">
      <alignment horizontal="right" vertical="center" wrapText="1"/>
    </xf>
    <xf numFmtId="176" fontId="54" fillId="0" borderId="7" xfId="1" applyNumberFormat="1" applyFont="1" applyBorder="1" applyAlignment="1">
      <alignment horizontal="right" vertical="center" wrapText="1"/>
    </xf>
    <xf numFmtId="176" fontId="54" fillId="0" borderId="13" xfId="1" applyNumberFormat="1" applyFont="1" applyBorder="1" applyAlignment="1">
      <alignment horizontal="right" vertical="center" wrapText="1"/>
    </xf>
    <xf numFmtId="0" fontId="52" fillId="2" borderId="9" xfId="0" applyFont="1" applyFill="1" applyBorder="1" applyAlignment="1">
      <alignment horizontal="left"/>
    </xf>
    <xf numFmtId="0" fontId="52" fillId="2" borderId="12" xfId="0" applyFont="1" applyFill="1" applyBorder="1"/>
    <xf numFmtId="176" fontId="52" fillId="2" borderId="9" xfId="1" applyNumberFormat="1" applyFont="1" applyFill="1" applyBorder="1" applyAlignment="1">
      <alignment horizontal="right"/>
    </xf>
    <xf numFmtId="176" fontId="55" fillId="0" borderId="9" xfId="1" applyNumberFormat="1" applyFont="1" applyBorder="1" applyAlignment="1">
      <alignment horizontal="right" vertical="center" wrapText="1"/>
    </xf>
    <xf numFmtId="176" fontId="55" fillId="0" borderId="15" xfId="1" applyNumberFormat="1" applyFont="1" applyBorder="1" applyAlignment="1">
      <alignment horizontal="right" vertical="center" wrapText="1"/>
    </xf>
    <xf numFmtId="176" fontId="55" fillId="0" borderId="12" xfId="1" applyNumberFormat="1" applyFont="1" applyBorder="1" applyAlignment="1">
      <alignment horizontal="right" vertical="center" wrapText="1"/>
    </xf>
    <xf numFmtId="0" fontId="52" fillId="2" borderId="12" xfId="0" applyFont="1" applyFill="1" applyBorder="1" applyAlignment="1">
      <alignment horizontal="left"/>
    </xf>
    <xf numFmtId="0" fontId="35" fillId="2" borderId="32" xfId="0" applyFont="1" applyFill="1" applyBorder="1" applyAlignment="1">
      <alignment horizontal="left"/>
    </xf>
    <xf numFmtId="0" fontId="35" fillId="2" borderId="33" xfId="0" applyFont="1" applyFill="1" applyBorder="1"/>
    <xf numFmtId="176" fontId="35" fillId="2" borderId="32" xfId="1" applyNumberFormat="1" applyFont="1" applyFill="1" applyBorder="1" applyAlignment="1">
      <alignment horizontal="right"/>
    </xf>
    <xf numFmtId="176" fontId="54" fillId="0" borderId="32" xfId="1" applyNumberFormat="1" applyFont="1" applyBorder="1" applyAlignment="1">
      <alignment horizontal="right" vertical="center" wrapText="1"/>
    </xf>
    <xf numFmtId="176" fontId="54" fillId="0" borderId="35" xfId="1" applyNumberFormat="1" applyFont="1" applyBorder="1" applyAlignment="1">
      <alignment horizontal="right" vertical="center" wrapText="1"/>
    </xf>
    <xf numFmtId="176" fontId="54" fillId="0" borderId="33" xfId="1" applyNumberFormat="1" applyFont="1" applyBorder="1" applyAlignment="1">
      <alignment horizontal="right" vertical="center" wrapText="1"/>
    </xf>
    <xf numFmtId="176" fontId="35" fillId="2" borderId="13" xfId="1" applyNumberFormat="1" applyFont="1" applyFill="1" applyBorder="1" applyAlignment="1">
      <alignment horizontal="left"/>
    </xf>
    <xf numFmtId="176" fontId="54" fillId="0" borderId="4" xfId="1" applyNumberFormat="1" applyFont="1" applyBorder="1" applyAlignment="1">
      <alignment horizontal="right" vertical="center" wrapText="1"/>
    </xf>
    <xf numFmtId="0" fontId="53" fillId="3" borderId="18" xfId="0" applyFont="1" applyFill="1" applyBorder="1" applyAlignment="1">
      <alignment vertical="center" wrapText="1"/>
    </xf>
    <xf numFmtId="0" fontId="53" fillId="3" borderId="22" xfId="0" applyFont="1" applyFill="1" applyBorder="1" applyAlignment="1">
      <alignment vertical="center" wrapText="1"/>
    </xf>
    <xf numFmtId="0" fontId="53" fillId="3" borderId="20" xfId="0" applyFont="1" applyFill="1" applyBorder="1" applyAlignment="1">
      <alignment vertical="center" wrapText="1"/>
    </xf>
    <xf numFmtId="0" fontId="53" fillId="3" borderId="28" xfId="0" applyFont="1" applyFill="1" applyBorder="1" applyAlignment="1">
      <alignment vertical="center" wrapText="1"/>
    </xf>
    <xf numFmtId="0" fontId="53" fillId="3" borderId="23" xfId="0" applyFont="1" applyFill="1" applyBorder="1" applyAlignment="1">
      <alignment vertical="center" wrapText="1"/>
    </xf>
    <xf numFmtId="0" fontId="53" fillId="3" borderId="6" xfId="0" applyFont="1" applyFill="1" applyBorder="1" applyAlignment="1">
      <alignment vertical="center" wrapText="1"/>
    </xf>
    <xf numFmtId="0" fontId="53" fillId="3" borderId="23" xfId="0" applyFont="1" applyFill="1" applyBorder="1" applyAlignment="1">
      <alignment horizontal="left" vertical="top" wrapText="1" indent="1"/>
    </xf>
    <xf numFmtId="0" fontId="53" fillId="3" borderId="0" xfId="0" applyFont="1" applyFill="1" applyBorder="1" applyAlignment="1">
      <alignment horizontal="left" vertical="top" wrapText="1" indent="1"/>
    </xf>
    <xf numFmtId="0" fontId="53" fillId="3" borderId="0" xfId="0" applyFont="1" applyFill="1" applyBorder="1" applyAlignment="1">
      <alignment vertical="center" wrapText="1"/>
    </xf>
    <xf numFmtId="176" fontId="55" fillId="0" borderId="0" xfId="1" applyNumberFormat="1" applyFont="1" applyBorder="1" applyAlignment="1">
      <alignment horizontal="right" vertical="center" wrapText="1"/>
    </xf>
    <xf numFmtId="0" fontId="53" fillId="3" borderId="0" xfId="0" applyFont="1" applyFill="1" applyBorder="1" applyAlignment="1">
      <alignment horizontal="center" vertical="center" wrapText="1"/>
    </xf>
    <xf numFmtId="0" fontId="23" fillId="2" borderId="0" xfId="0" applyFont="1" applyFill="1" applyBorder="1" applyAlignment="1">
      <alignment horizontal="right" vertical="center" wrapText="1"/>
    </xf>
    <xf numFmtId="3" fontId="23" fillId="2" borderId="0" xfId="0" applyNumberFormat="1" applyFont="1" applyFill="1" applyBorder="1" applyAlignment="1">
      <alignment horizontal="right" vertical="center" wrapText="1"/>
    </xf>
    <xf numFmtId="15" fontId="3" fillId="3" borderId="0" xfId="0" applyNumberFormat="1" applyFont="1" applyFill="1" applyBorder="1" applyAlignment="1">
      <alignment horizontal="right"/>
    </xf>
    <xf numFmtId="0" fontId="52" fillId="2" borderId="0" xfId="0" applyFont="1" applyFill="1" applyAlignment="1">
      <alignment wrapText="1"/>
    </xf>
    <xf numFmtId="0" fontId="56" fillId="2" borderId="0" xfId="4" applyFont="1" applyFill="1" applyBorder="1" applyAlignment="1">
      <alignment vertical="center"/>
    </xf>
    <xf numFmtId="0" fontId="0" fillId="2" borderId="0" xfId="0" applyFill="1" applyAlignment="1">
      <alignment vertical="center"/>
    </xf>
    <xf numFmtId="0" fontId="52" fillId="2" borderId="0" xfId="0" applyFont="1" applyFill="1" applyBorder="1" applyAlignment="1">
      <alignment horizontal="left" vertical="center" wrapText="1"/>
    </xf>
    <xf numFmtId="0" fontId="36" fillId="2" borderId="0" xfId="0" applyFont="1" applyFill="1"/>
    <xf numFmtId="0" fontId="58" fillId="3" borderId="0" xfId="4" applyFont="1" applyFill="1" applyBorder="1"/>
    <xf numFmtId="0" fontId="59" fillId="3" borderId="0" xfId="4" applyFont="1" applyFill="1" applyBorder="1"/>
    <xf numFmtId="0" fontId="3" fillId="3" borderId="8" xfId="0" applyFont="1" applyFill="1" applyBorder="1" applyAlignment="1">
      <alignment horizontal="center" vertical="center" wrapText="1"/>
    </xf>
    <xf numFmtId="0" fontId="35" fillId="2" borderId="0" xfId="0" applyFont="1" applyFill="1" applyBorder="1"/>
    <xf numFmtId="167" fontId="35" fillId="2" borderId="0" xfId="0" applyNumberFormat="1" applyFont="1" applyFill="1" applyBorder="1"/>
    <xf numFmtId="0" fontId="21" fillId="2" borderId="0" xfId="0" applyFont="1" applyFill="1" applyBorder="1" applyAlignment="1">
      <alignment vertical="center"/>
    </xf>
    <xf numFmtId="0" fontId="52" fillId="0" borderId="0" xfId="0" quotePrefix="1" applyFont="1" applyBorder="1"/>
    <xf numFmtId="167" fontId="52" fillId="2" borderId="0" xfId="0" applyNumberFormat="1" applyFont="1" applyFill="1" applyBorder="1"/>
    <xf numFmtId="0" fontId="52" fillId="0" borderId="1" xfId="0" quotePrefix="1" applyFont="1" applyBorder="1"/>
    <xf numFmtId="167" fontId="52" fillId="0" borderId="1" xfId="0" applyNumberFormat="1" applyFont="1" applyFill="1" applyBorder="1"/>
    <xf numFmtId="164" fontId="0" fillId="0" borderId="0" xfId="1" applyNumberFormat="1" applyFont="1"/>
    <xf numFmtId="164" fontId="21" fillId="2" borderId="3" xfId="1" applyNumberFormat="1" applyFont="1" applyFill="1" applyBorder="1" applyAlignment="1">
      <alignment vertical="center"/>
    </xf>
    <xf numFmtId="164" fontId="35" fillId="2" borderId="0" xfId="1" applyNumberFormat="1" applyFont="1" applyFill="1" applyBorder="1"/>
    <xf numFmtId="167" fontId="52" fillId="2" borderId="1" xfId="0" applyNumberFormat="1" applyFont="1" applyFill="1" applyBorder="1"/>
    <xf numFmtId="0" fontId="3" fillId="3" borderId="19" xfId="0" applyFont="1" applyFill="1" applyBorder="1" applyAlignment="1">
      <alignment horizontal="center" vertical="center" wrapText="1"/>
    </xf>
    <xf numFmtId="14" fontId="3" fillId="3" borderId="8" xfId="0" applyNumberFormat="1" applyFont="1" applyFill="1" applyBorder="1" applyAlignment="1">
      <alignment horizontal="left" vertical="center"/>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14" fontId="3" fillId="3" borderId="0" xfId="0" applyNumberFormat="1" applyFont="1" applyFill="1" applyBorder="1" applyAlignment="1">
      <alignment horizontal="left" vertical="center"/>
    </xf>
    <xf numFmtId="0" fontId="23" fillId="6" borderId="0" xfId="0" applyFont="1" applyFill="1" applyBorder="1"/>
    <xf numFmtId="14" fontId="3" fillId="0" borderId="0" xfId="0" applyNumberFormat="1" applyFont="1" applyFill="1" applyBorder="1" applyAlignment="1">
      <alignment horizontal="left" vertical="center"/>
    </xf>
    <xf numFmtId="0" fontId="0" fillId="0" borderId="0" xfId="0" applyFill="1"/>
    <xf numFmtId="0" fontId="4" fillId="3" borderId="20" xfId="0" applyFont="1" applyFill="1" applyBorder="1" applyAlignment="1">
      <alignment horizontal="center"/>
    </xf>
    <xf numFmtId="0" fontId="3" fillId="3" borderId="18" xfId="0" applyFont="1" applyFill="1" applyBorder="1" applyAlignment="1">
      <alignment horizontal="center" wrapText="1"/>
    </xf>
    <xf numFmtId="0" fontId="4" fillId="3" borderId="23" xfId="0" applyFont="1" applyFill="1" applyBorder="1" applyAlignment="1">
      <alignment horizontal="center"/>
    </xf>
    <xf numFmtId="0" fontId="0" fillId="0" borderId="0" xfId="0" applyAlignment="1"/>
    <xf numFmtId="0" fontId="27" fillId="0" borderId="0" xfId="5" quotePrefix="1" applyFont="1" applyFill="1" applyBorder="1" applyAlignment="1">
      <alignment horizontal="left" vertical="center"/>
    </xf>
    <xf numFmtId="0" fontId="27" fillId="0" borderId="0" xfId="5" applyFont="1" applyFill="1" applyBorder="1" applyAlignment="1">
      <alignment wrapText="1"/>
    </xf>
    <xf numFmtId="0" fontId="28" fillId="0" borderId="0" xfId="5" applyFont="1" applyFill="1" applyBorder="1" applyAlignment="1">
      <alignment wrapText="1"/>
    </xf>
    <xf numFmtId="0" fontId="27" fillId="0" borderId="2" xfId="5" applyFont="1" applyFill="1" applyBorder="1" applyAlignment="1">
      <alignment wrapText="1"/>
    </xf>
    <xf numFmtId="0" fontId="23" fillId="0" borderId="25" xfId="5" applyFont="1" applyBorder="1" applyAlignment="1">
      <alignment vertical="center" wrapText="1"/>
    </xf>
    <xf numFmtId="0" fontId="12" fillId="0" borderId="25" xfId="5" applyFont="1" applyFill="1" applyBorder="1" applyAlignment="1">
      <alignment horizontal="left" vertical="center" wrapText="1"/>
    </xf>
    <xf numFmtId="0" fontId="23" fillId="0" borderId="4" xfId="5" applyFont="1" applyBorder="1" applyAlignment="1">
      <alignment vertical="center" wrapText="1"/>
    </xf>
    <xf numFmtId="0" fontId="23" fillId="0" borderId="4" xfId="5" applyFont="1" applyBorder="1" applyAlignment="1">
      <alignment horizontal="left" vertical="center" wrapText="1"/>
    </xf>
    <xf numFmtId="0" fontId="23" fillId="0" borderId="5" xfId="5" applyFont="1" applyBorder="1" applyAlignment="1">
      <alignment vertical="center" wrapText="1"/>
    </xf>
    <xf numFmtId="0" fontId="23" fillId="0" borderId="5" xfId="5" applyFont="1" applyBorder="1" applyAlignment="1">
      <alignment horizontal="left" vertical="center"/>
    </xf>
    <xf numFmtId="0" fontId="23" fillId="0" borderId="0" xfId="0" quotePrefix="1" applyFont="1" applyBorder="1" applyAlignment="1">
      <alignment horizontal="left"/>
    </xf>
    <xf numFmtId="0" fontId="23" fillId="0" borderId="2" xfId="0" quotePrefix="1" applyFont="1" applyBorder="1" applyAlignment="1">
      <alignment horizontal="left"/>
    </xf>
    <xf numFmtId="0" fontId="23" fillId="12" borderId="0" xfId="0" applyFont="1" applyFill="1" applyBorder="1"/>
    <xf numFmtId="1" fontId="23" fillId="12" borderId="0" xfId="0" applyNumberFormat="1" applyFont="1" applyFill="1" applyBorder="1"/>
    <xf numFmtId="0" fontId="27" fillId="12" borderId="0" xfId="0" applyFont="1" applyFill="1" applyBorder="1" applyAlignment="1">
      <alignment wrapText="1"/>
    </xf>
    <xf numFmtId="0" fontId="27" fillId="12" borderId="2" xfId="0" applyFont="1" applyFill="1" applyBorder="1" applyAlignment="1">
      <alignment wrapText="1"/>
    </xf>
    <xf numFmtId="167" fontId="27" fillId="0" borderId="2" xfId="0" applyNumberFormat="1" applyFont="1" applyFill="1" applyBorder="1"/>
    <xf numFmtId="0" fontId="4" fillId="0" borderId="0" xfId="0" applyFont="1" applyFill="1" applyBorder="1" applyAlignment="1">
      <alignment horizontal="center" vertical="center" wrapText="1"/>
    </xf>
    <xf numFmtId="0" fontId="3" fillId="0" borderId="0" xfId="0" applyFont="1" applyFill="1" applyBorder="1" applyAlignment="1">
      <alignment horizontal="center" wrapText="1"/>
    </xf>
    <xf numFmtId="1" fontId="23" fillId="0" borderId="0" xfId="0" applyNumberFormat="1" applyFont="1" applyFill="1" applyBorder="1"/>
    <xf numFmtId="14" fontId="25" fillId="2" borderId="0" xfId="0" applyNumberFormat="1" applyFont="1" applyFill="1" applyBorder="1" applyAlignment="1">
      <alignment horizontal="left" vertical="center"/>
    </xf>
    <xf numFmtId="1" fontId="25" fillId="2" borderId="0" xfId="0" applyNumberFormat="1" applyFont="1" applyFill="1" applyBorder="1" applyAlignment="1">
      <alignment horizontal="left" vertical="center"/>
    </xf>
    <xf numFmtId="0" fontId="23" fillId="0" borderId="0" xfId="5" quotePrefix="1" applyFont="1" applyFill="1" applyBorder="1" applyAlignment="1">
      <alignment horizontal="left" vertical="center"/>
    </xf>
    <xf numFmtId="0" fontId="30" fillId="0" borderId="0" xfId="0" applyFont="1" applyBorder="1"/>
    <xf numFmtId="0" fontId="4" fillId="3" borderId="23" xfId="0" applyFont="1" applyFill="1" applyBorder="1" applyAlignment="1">
      <alignment horizontal="center" vertical="center"/>
    </xf>
    <xf numFmtId="0" fontId="3" fillId="3" borderId="0" xfId="0" applyFont="1" applyFill="1" applyBorder="1" applyAlignment="1">
      <alignment horizontal="left" vertical="center" wrapText="1"/>
    </xf>
    <xf numFmtId="0" fontId="60" fillId="2" borderId="0" xfId="0" applyFont="1" applyFill="1" applyBorder="1"/>
    <xf numFmtId="164" fontId="60" fillId="2" borderId="0" xfId="1" applyNumberFormat="1" applyFont="1" applyFill="1" applyBorder="1" applyAlignment="1">
      <alignment horizontal="center"/>
    </xf>
    <xf numFmtId="167" fontId="60" fillId="2" borderId="0" xfId="0" applyNumberFormat="1" applyFont="1" applyFill="1" applyBorder="1" applyAlignment="1">
      <alignment horizontal="center"/>
    </xf>
    <xf numFmtId="0" fontId="60" fillId="2" borderId="0" xfId="0" quotePrefix="1" applyFont="1" applyFill="1" applyBorder="1"/>
    <xf numFmtId="0" fontId="60" fillId="2" borderId="1" xfId="0" quotePrefix="1" applyFont="1" applyFill="1" applyBorder="1"/>
    <xf numFmtId="164" fontId="60" fillId="2" borderId="1" xfId="1" applyNumberFormat="1" applyFont="1" applyFill="1" applyBorder="1" applyAlignment="1">
      <alignment horizontal="center"/>
    </xf>
    <xf numFmtId="167" fontId="60" fillId="2" borderId="1" xfId="0" applyNumberFormat="1" applyFont="1" applyFill="1" applyBorder="1" applyAlignment="1">
      <alignment horizontal="center"/>
    </xf>
    <xf numFmtId="0" fontId="0" fillId="0" borderId="0" xfId="0" applyAlignment="1">
      <alignment horizontal="center"/>
    </xf>
    <xf numFmtId="0" fontId="0" fillId="3" borderId="0" xfId="0" applyFill="1" applyBorder="1" applyAlignment="1">
      <alignment horizontal="center"/>
    </xf>
    <xf numFmtId="164" fontId="21" fillId="2" borderId="0" xfId="1" applyNumberFormat="1" applyFont="1" applyFill="1" applyBorder="1" applyAlignment="1">
      <alignment vertical="center"/>
    </xf>
    <xf numFmtId="0" fontId="0" fillId="0" borderId="0" xfId="0" applyBorder="1" applyAlignment="1">
      <alignment horizontal="center"/>
    </xf>
    <xf numFmtId="164" fontId="3" fillId="3" borderId="0" xfId="1" applyNumberFormat="1" applyFont="1" applyFill="1" applyBorder="1" applyAlignment="1">
      <alignment vertical="center" wrapText="1"/>
    </xf>
    <xf numFmtId="164" fontId="0" fillId="3" borderId="0" xfId="1" applyNumberFormat="1" applyFont="1" applyFill="1"/>
    <xf numFmtId="0" fontId="3" fillId="3" borderId="0" xfId="0" applyFont="1" applyFill="1" applyBorder="1" applyAlignment="1">
      <alignment wrapText="1"/>
    </xf>
    <xf numFmtId="0" fontId="32" fillId="2" borderId="0" xfId="0" applyFont="1" applyFill="1" applyAlignment="1">
      <alignment horizontal="center"/>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xf>
    <xf numFmtId="0" fontId="3" fillId="3" borderId="0" xfId="0" applyFont="1" applyFill="1" applyAlignment="1">
      <alignment horizontal="center"/>
    </xf>
    <xf numFmtId="0" fontId="6" fillId="3" borderId="0" xfId="0" applyFont="1" applyFill="1" applyAlignment="1">
      <alignment horizontal="center"/>
    </xf>
    <xf numFmtId="0" fontId="6" fillId="3" borderId="0" xfId="0" applyFont="1" applyFill="1" applyAlignment="1">
      <alignment vertical="center"/>
    </xf>
    <xf numFmtId="0" fontId="6" fillId="3" borderId="0" xfId="0" applyFont="1" applyFill="1" applyAlignment="1">
      <alignment horizontal="center" vertical="center"/>
    </xf>
    <xf numFmtId="164" fontId="52" fillId="2" borderId="0" xfId="1" applyNumberFormat="1" applyFont="1" applyFill="1" applyBorder="1"/>
    <xf numFmtId="164" fontId="52" fillId="2" borderId="1" xfId="1" applyNumberFormat="1" applyFont="1" applyFill="1" applyBorder="1"/>
    <xf numFmtId="167" fontId="23" fillId="2" borderId="0" xfId="0" applyNumberFormat="1" applyFont="1" applyFill="1" applyBorder="1" applyAlignment="1">
      <alignment horizontal="center"/>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2" borderId="0" xfId="0" applyFont="1" applyFill="1" applyBorder="1" applyAlignment="1">
      <alignment horizontal="left" vertical="top" wrapText="1"/>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0" fillId="0" borderId="0" xfId="0" applyAlignment="1">
      <alignment vertical="center" wrapText="1"/>
    </xf>
    <xf numFmtId="0" fontId="3" fillId="3" borderId="3" xfId="0" applyFont="1" applyFill="1" applyBorder="1" applyAlignment="1">
      <alignment horizontal="center" vertical="top"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top"/>
    </xf>
    <xf numFmtId="0" fontId="29" fillId="3" borderId="0" xfId="0" applyFont="1" applyFill="1" applyBorder="1" applyAlignment="1">
      <alignment horizontal="center" vertical="center" wrapText="1"/>
    </xf>
    <xf numFmtId="0" fontId="29" fillId="3" borderId="0" xfId="0" applyFont="1" applyFill="1" applyBorder="1" applyAlignment="1">
      <alignment horizontal="center" vertical="top" wrapText="1"/>
    </xf>
    <xf numFmtId="0" fontId="29" fillId="3" borderId="3" xfId="0" applyFont="1" applyFill="1" applyBorder="1" applyAlignment="1">
      <alignment horizontal="center" vertical="top"/>
    </xf>
    <xf numFmtId="0" fontId="53" fillId="3" borderId="20" xfId="0" applyFont="1" applyFill="1" applyBorder="1" applyAlignment="1">
      <alignment horizontal="left" wrapText="1"/>
    </xf>
    <xf numFmtId="0" fontId="53" fillId="3" borderId="28" xfId="0" applyFont="1" applyFill="1" applyBorder="1" applyAlignment="1">
      <alignment horizontal="left" wrapText="1"/>
    </xf>
    <xf numFmtId="0" fontId="53" fillId="3" borderId="29" xfId="0" applyFont="1" applyFill="1" applyBorder="1" applyAlignment="1">
      <alignment horizontal="left" wrapText="1"/>
    </xf>
    <xf numFmtId="0" fontId="53" fillId="3" borderId="30" xfId="0" applyFont="1" applyFill="1" applyBorder="1" applyAlignment="1">
      <alignment horizontal="left" wrapText="1"/>
    </xf>
    <xf numFmtId="0" fontId="53" fillId="3" borderId="21"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53" fillId="3" borderId="38" xfId="0" applyFont="1" applyFill="1" applyBorder="1" applyAlignment="1">
      <alignment horizontal="center" vertical="center" wrapText="1"/>
    </xf>
    <xf numFmtId="0" fontId="53" fillId="3" borderId="20"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53" fillId="3" borderId="18" xfId="0" applyFont="1" applyFill="1" applyBorder="1" applyAlignment="1">
      <alignment horizontal="center" vertical="center" wrapText="1"/>
    </xf>
    <xf numFmtId="0" fontId="53" fillId="3" borderId="19" xfId="0" applyFont="1" applyFill="1" applyBorder="1" applyAlignment="1">
      <alignment horizontal="center" vertical="center" wrapText="1"/>
    </xf>
    <xf numFmtId="0" fontId="53" fillId="3" borderId="17" xfId="0" applyFont="1" applyFill="1" applyBorder="1" applyAlignment="1">
      <alignment horizontal="center" vertical="center" wrapText="1"/>
    </xf>
    <xf numFmtId="0" fontId="53" fillId="3" borderId="31" xfId="0" applyFont="1" applyFill="1" applyBorder="1" applyAlignment="1">
      <alignment horizontal="center" vertical="center" wrapText="1"/>
    </xf>
    <xf numFmtId="0" fontId="53" fillId="3" borderId="23" xfId="0" applyFont="1" applyFill="1" applyBorder="1" applyAlignment="1">
      <alignment horizontal="center" vertical="center" wrapText="1"/>
    </xf>
    <xf numFmtId="0" fontId="53" fillId="3" borderId="8" xfId="0" applyFont="1" applyFill="1" applyBorder="1" applyAlignment="1">
      <alignment horizontal="center" vertical="center" wrapText="1"/>
    </xf>
    <xf numFmtId="0" fontId="53" fillId="3" borderId="34" xfId="0" applyFont="1" applyFill="1" applyBorder="1" applyAlignment="1">
      <alignment horizontal="center" vertical="center" wrapText="1"/>
    </xf>
    <xf numFmtId="0" fontId="53" fillId="3" borderId="22" xfId="0" applyFont="1" applyFill="1" applyBorder="1" applyAlignment="1">
      <alignment horizontal="center" vertical="center" wrapText="1"/>
    </xf>
    <xf numFmtId="0" fontId="53" fillId="3" borderId="28" xfId="0" applyFont="1" applyFill="1" applyBorder="1" applyAlignment="1">
      <alignment horizontal="center" vertical="center" wrapText="1"/>
    </xf>
    <xf numFmtId="0" fontId="53" fillId="3" borderId="30" xfId="0" applyFont="1" applyFill="1" applyBorder="1" applyAlignment="1">
      <alignment horizontal="center" vertical="center" wrapText="1"/>
    </xf>
    <xf numFmtId="0" fontId="53" fillId="3" borderId="29" xfId="0" applyFont="1" applyFill="1" applyBorder="1" applyAlignment="1">
      <alignment horizontal="center" vertical="center" wrapText="1"/>
    </xf>
    <xf numFmtId="0" fontId="53" fillId="3" borderId="29" xfId="0" applyFont="1" applyFill="1" applyBorder="1" applyAlignment="1">
      <alignment horizontal="left" vertical="center" wrapText="1"/>
    </xf>
    <xf numFmtId="0" fontId="53" fillId="3" borderId="30" xfId="0" applyFont="1" applyFill="1" applyBorder="1" applyAlignment="1">
      <alignment horizontal="left" vertical="center" wrapText="1"/>
    </xf>
    <xf numFmtId="0" fontId="29" fillId="3" borderId="3" xfId="0" applyFont="1" applyFill="1" applyBorder="1" applyAlignment="1">
      <alignment horizontal="center" vertical="center" wrapText="1"/>
    </xf>
    <xf numFmtId="0" fontId="20" fillId="3" borderId="0" xfId="0" applyFont="1" applyFill="1" applyBorder="1" applyAlignment="1">
      <alignment horizontal="center" vertical="center"/>
    </xf>
    <xf numFmtId="0" fontId="20" fillId="3" borderId="0" xfId="0" applyFont="1" applyFill="1" applyBorder="1" applyAlignment="1">
      <alignment horizontal="center" vertical="center" wrapText="1"/>
    </xf>
    <xf numFmtId="0" fontId="27" fillId="2" borderId="24" xfId="0" applyFont="1" applyFill="1" applyBorder="1" applyAlignment="1">
      <alignment horizontal="center"/>
    </xf>
    <xf numFmtId="0" fontId="11" fillId="5" borderId="0" xfId="0" applyFont="1" applyFill="1" applyBorder="1" applyAlignment="1">
      <alignment horizontal="left" vertical="top" wrapText="1"/>
    </xf>
    <xf numFmtId="164" fontId="11" fillId="5" borderId="0" xfId="1" applyNumberFormat="1" applyFont="1" applyFill="1" applyBorder="1" applyAlignment="1">
      <alignment horizontal="left" vertical="top" wrapText="1"/>
    </xf>
    <xf numFmtId="0" fontId="3" fillId="3" borderId="1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3" fillId="3" borderId="8" xfId="0" applyFont="1" applyFill="1" applyBorder="1" applyAlignment="1">
      <alignment vertical="center" wrapText="1"/>
    </xf>
    <xf numFmtId="0" fontId="0" fillId="0" borderId="8" xfId="0" applyFont="1" applyBorder="1" applyAlignment="1">
      <alignment vertical="center"/>
    </xf>
    <xf numFmtId="0" fontId="0" fillId="0" borderId="3" xfId="0" applyFont="1" applyBorder="1" applyAlignment="1">
      <alignment vertical="center"/>
    </xf>
    <xf numFmtId="0" fontId="32" fillId="2" borderId="3" xfId="0" applyFont="1" applyFill="1" applyBorder="1" applyAlignment="1">
      <alignment horizontal="left" vertical="center" wrapText="1"/>
    </xf>
    <xf numFmtId="14" fontId="3" fillId="3" borderId="8" xfId="0" applyNumberFormat="1" applyFont="1" applyFill="1" applyBorder="1" applyAlignment="1">
      <alignment horizontal="left" vertical="center"/>
    </xf>
    <xf numFmtId="14" fontId="3" fillId="3" borderId="0" xfId="0" applyNumberFormat="1" applyFont="1" applyFill="1" applyBorder="1" applyAlignment="1">
      <alignment horizontal="left" vertical="center"/>
    </xf>
    <xf numFmtId="14" fontId="3" fillId="3" borderId="18" xfId="0" applyNumberFormat="1" applyFont="1" applyFill="1" applyBorder="1" applyAlignment="1">
      <alignment horizontal="center" vertical="top" wrapText="1"/>
    </xf>
    <xf numFmtId="14" fontId="3" fillId="3" borderId="22" xfId="0" applyNumberFormat="1" applyFont="1" applyFill="1" applyBorder="1" applyAlignment="1">
      <alignment horizontal="center" vertical="top" wrapText="1"/>
    </xf>
    <xf numFmtId="14" fontId="3" fillId="3" borderId="18" xfId="0" applyNumberFormat="1" applyFont="1" applyFill="1" applyBorder="1" applyAlignment="1">
      <alignment horizontal="center" vertical="top"/>
    </xf>
    <xf numFmtId="14" fontId="3" fillId="3" borderId="8" xfId="0" applyNumberFormat="1" applyFont="1" applyFill="1" applyBorder="1" applyAlignment="1">
      <alignment horizontal="center" vertical="top"/>
    </xf>
    <xf numFmtId="14" fontId="3" fillId="3" borderId="20"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8" xfId="0" applyFont="1" applyBorder="1" applyAlignment="1">
      <alignment horizontal="center" vertical="center" wrapText="1"/>
    </xf>
    <xf numFmtId="0" fontId="3" fillId="3" borderId="8"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23" fillId="2" borderId="0" xfId="0" applyFont="1" applyFill="1" applyBorder="1" applyAlignment="1">
      <alignment wrapText="1"/>
    </xf>
    <xf numFmtId="0" fontId="3" fillId="3" borderId="0" xfId="0" applyFont="1" applyFill="1" applyBorder="1" applyAlignment="1">
      <alignment horizontal="left" vertical="top"/>
    </xf>
    <xf numFmtId="0" fontId="11" fillId="2" borderId="0" xfId="9" applyFont="1" applyFill="1" applyBorder="1" applyAlignment="1">
      <alignment horizontal="left" vertical="center"/>
    </xf>
    <xf numFmtId="0" fontId="52" fillId="2" borderId="0" xfId="0" applyFont="1" applyFill="1" applyBorder="1" applyAlignment="1">
      <alignment horizontal="left" vertical="center" wrapText="1"/>
    </xf>
    <xf numFmtId="0" fontId="53" fillId="3" borderId="0" xfId="0" applyFont="1" applyFill="1" applyBorder="1" applyAlignment="1">
      <alignment horizontal="left" vertical="center" wrapText="1"/>
    </xf>
    <xf numFmtId="0" fontId="53" fillId="3" borderId="3" xfId="0" applyFont="1" applyFill="1" applyBorder="1" applyAlignment="1">
      <alignment horizontal="left" vertical="center" wrapText="1"/>
    </xf>
    <xf numFmtId="0" fontId="57" fillId="3" borderId="0"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164" fontId="3" fillId="3" borderId="8" xfId="1" applyNumberFormat="1" applyFont="1" applyFill="1" applyBorder="1" applyAlignment="1">
      <alignment horizontal="center" vertical="center" wrapText="1"/>
    </xf>
    <xf numFmtId="164" fontId="3" fillId="3" borderId="0" xfId="1" applyNumberFormat="1" applyFont="1" applyFill="1" applyBorder="1" applyAlignment="1">
      <alignment horizontal="center" vertical="center" wrapText="1"/>
    </xf>
    <xf numFmtId="0" fontId="23" fillId="2" borderId="0" xfId="5" applyFont="1" applyFill="1" applyBorder="1" applyAlignment="1">
      <alignment vertical="center" wrapText="1"/>
    </xf>
    <xf numFmtId="0" fontId="12" fillId="2" borderId="0" xfId="5" applyFont="1" applyFill="1" applyBorder="1" applyAlignment="1">
      <alignment horizontal="left" vertical="center" wrapText="1"/>
    </xf>
    <xf numFmtId="0" fontId="23" fillId="2" borderId="0" xfId="5" applyFont="1" applyFill="1" applyBorder="1" applyAlignment="1">
      <alignment horizontal="left" vertical="center" wrapText="1"/>
    </xf>
    <xf numFmtId="0" fontId="62" fillId="2" borderId="0" xfId="0" applyFont="1" applyFill="1" applyAlignment="1">
      <alignment vertical="center"/>
    </xf>
    <xf numFmtId="0" fontId="61" fillId="2" borderId="0" xfId="0" applyFont="1" applyFill="1" applyAlignment="1">
      <alignment horizontal="left" vertical="top" wrapText="1"/>
    </xf>
    <xf numFmtId="0" fontId="63" fillId="3" borderId="0" xfId="0" applyFont="1" applyFill="1" applyBorder="1" applyAlignment="1">
      <alignment horizontal="left" vertical="top" wrapText="1"/>
    </xf>
    <xf numFmtId="0" fontId="63" fillId="3" borderId="21" xfId="0" applyFont="1" applyFill="1" applyBorder="1" applyAlignment="1">
      <alignment horizontal="center" vertical="center" wrapText="1"/>
    </xf>
    <xf numFmtId="0" fontId="63" fillId="3" borderId="3" xfId="0" applyFont="1" applyFill="1" applyBorder="1" applyAlignment="1">
      <alignment horizontal="center" vertical="center" wrapText="1"/>
    </xf>
    <xf numFmtId="0" fontId="63" fillId="3" borderId="38" xfId="0" applyFont="1" applyFill="1" applyBorder="1" applyAlignment="1">
      <alignment horizontal="center" vertical="center" wrapText="1"/>
    </xf>
    <xf numFmtId="0" fontId="63" fillId="3" borderId="23" xfId="0" applyFont="1" applyFill="1" applyBorder="1" applyAlignment="1">
      <alignment horizontal="center" vertical="center" wrapText="1"/>
    </xf>
    <xf numFmtId="0" fontId="63" fillId="3" borderId="28" xfId="0" applyFont="1" applyFill="1" applyBorder="1" applyAlignment="1">
      <alignment horizontal="left" vertical="top" wrapText="1"/>
    </xf>
    <xf numFmtId="0" fontId="63" fillId="3" borderId="18" xfId="0" applyFont="1" applyFill="1" applyBorder="1" applyAlignment="1">
      <alignment vertical="center" wrapText="1"/>
    </xf>
    <xf numFmtId="0" fontId="63" fillId="3" borderId="19" xfId="0" applyFont="1" applyFill="1" applyBorder="1" applyAlignment="1">
      <alignment horizontal="center" vertical="center" wrapText="1"/>
    </xf>
    <xf numFmtId="0" fontId="63" fillId="3" borderId="34" xfId="0" applyFont="1" applyFill="1" applyBorder="1" applyAlignment="1">
      <alignment horizontal="center" vertical="center" wrapText="1"/>
    </xf>
    <xf numFmtId="0" fontId="63" fillId="3" borderId="8" xfId="0" applyFont="1" applyFill="1" applyBorder="1" applyAlignment="1">
      <alignment vertical="center" wrapText="1"/>
    </xf>
    <xf numFmtId="0" fontId="63" fillId="3" borderId="17" xfId="0" applyFont="1" applyFill="1" applyBorder="1" applyAlignment="1">
      <alignment horizontal="center" vertical="center" wrapText="1"/>
    </xf>
    <xf numFmtId="0" fontId="63" fillId="3" borderId="18" xfId="0" applyFont="1" applyFill="1" applyBorder="1" applyAlignment="1">
      <alignment horizontal="center" vertical="center" wrapText="1"/>
    </xf>
    <xf numFmtId="0" fontId="63" fillId="3" borderId="0" xfId="0" applyFont="1" applyFill="1" applyBorder="1" applyAlignment="1">
      <alignment horizontal="left" wrapText="1"/>
    </xf>
    <xf numFmtId="0" fontId="63" fillId="3" borderId="28" xfId="0" applyFont="1" applyFill="1" applyBorder="1" applyAlignment="1">
      <alignment horizontal="left" wrapText="1"/>
    </xf>
    <xf numFmtId="0" fontId="63" fillId="3" borderId="20" xfId="0" applyFont="1" applyFill="1" applyBorder="1" applyAlignment="1">
      <alignment horizontal="left" vertical="top" wrapText="1" indent="1"/>
    </xf>
    <xf numFmtId="0" fontId="63" fillId="3" borderId="0" xfId="0" applyFont="1" applyFill="1" applyBorder="1" applyAlignment="1">
      <alignment horizontal="left" vertical="top" wrapText="1" indent="1"/>
    </xf>
    <xf numFmtId="0" fontId="63" fillId="3" borderId="31" xfId="0" applyFont="1" applyFill="1" applyBorder="1" applyAlignment="1">
      <alignment horizontal="center" vertical="center" wrapText="1"/>
    </xf>
    <xf numFmtId="0" fontId="63" fillId="3" borderId="29" xfId="0" applyFont="1" applyFill="1" applyBorder="1" applyAlignment="1">
      <alignment horizontal="center" vertical="center" wrapText="1"/>
    </xf>
    <xf numFmtId="0" fontId="63" fillId="3" borderId="18" xfId="0" applyFont="1" applyFill="1" applyBorder="1" applyAlignment="1">
      <alignment horizontal="left" wrapText="1"/>
    </xf>
    <xf numFmtId="0" fontId="63" fillId="3" borderId="8" xfId="0" applyFont="1" applyFill="1" applyBorder="1" applyAlignment="1">
      <alignment horizontal="left" wrapText="1"/>
    </xf>
    <xf numFmtId="0" fontId="63" fillId="3" borderId="20" xfId="0" applyFont="1" applyFill="1" applyBorder="1" applyAlignment="1">
      <alignment horizontal="center" vertical="center" wrapText="1"/>
    </xf>
    <xf numFmtId="0" fontId="63" fillId="3" borderId="0" xfId="0" applyFont="1" applyFill="1" applyBorder="1" applyAlignment="1">
      <alignment horizontal="center" vertical="center" wrapText="1"/>
    </xf>
    <xf numFmtId="0" fontId="63" fillId="3" borderId="20" xfId="0" applyFont="1" applyFill="1" applyBorder="1" applyAlignment="1">
      <alignment horizontal="left" wrapText="1"/>
    </xf>
    <xf numFmtId="0" fontId="63" fillId="3" borderId="18" xfId="0" applyFont="1" applyFill="1" applyBorder="1" applyAlignment="1">
      <alignment horizontal="center" vertical="center" wrapText="1"/>
    </xf>
    <xf numFmtId="0" fontId="63" fillId="3" borderId="37" xfId="0" applyFont="1" applyFill="1" applyBorder="1" applyAlignment="1">
      <alignment horizontal="center" vertical="center" wrapText="1"/>
    </xf>
    <xf numFmtId="0" fontId="12" fillId="2" borderId="0" xfId="0" applyFont="1" applyFill="1"/>
    <xf numFmtId="164" fontId="23" fillId="2" borderId="0" xfId="0" applyNumberFormat="1" applyFont="1" applyFill="1"/>
    <xf numFmtId="10" fontId="23" fillId="2" borderId="0" xfId="3" applyNumberFormat="1" applyFont="1" applyFill="1"/>
    <xf numFmtId="0" fontId="12" fillId="2" borderId="1" xfId="0" applyFont="1" applyFill="1" applyBorder="1"/>
    <xf numFmtId="164" fontId="23" fillId="2" borderId="1" xfId="0" applyNumberFormat="1" applyFont="1" applyFill="1" applyBorder="1"/>
    <xf numFmtId="0" fontId="23" fillId="2" borderId="0" xfId="0" applyFont="1" applyFill="1" applyAlignment="1">
      <alignment wrapText="1"/>
    </xf>
    <xf numFmtId="167" fontId="23" fillId="2" borderId="0" xfId="0" applyNumberFormat="1" applyFont="1" applyFill="1" applyAlignment="1">
      <alignment wrapText="1"/>
    </xf>
    <xf numFmtId="177" fontId="23" fillId="2" borderId="0" xfId="0" applyNumberFormat="1" applyFont="1" applyFill="1" applyAlignment="1">
      <alignment wrapText="1"/>
    </xf>
    <xf numFmtId="10" fontId="23" fillId="2" borderId="0" xfId="3" applyNumberFormat="1" applyFont="1" applyFill="1" applyAlignment="1">
      <alignment wrapText="1"/>
    </xf>
    <xf numFmtId="167" fontId="27" fillId="2" borderId="4" xfId="0" applyNumberFormat="1" applyFont="1" applyFill="1" applyBorder="1" applyAlignment="1">
      <alignment wrapText="1"/>
    </xf>
    <xf numFmtId="10" fontId="27" fillId="2" borderId="4" xfId="3" applyNumberFormat="1" applyFont="1" applyFill="1" applyBorder="1" applyAlignment="1">
      <alignment wrapText="1"/>
    </xf>
  </cellXfs>
  <cellStyles count="14">
    <cellStyle name="=C:\WINNT35\SYSTEM32\COMMAND.COM" xfId="9"/>
    <cellStyle name="Comma 10" xfId="7"/>
    <cellStyle name="greyed" xfId="10"/>
    <cellStyle name="Heading 1 2" xfId="8"/>
    <cellStyle name="Heading 2 2" xfId="13"/>
    <cellStyle name="Komma" xfId="1" builtinId="3"/>
    <cellStyle name="Link" xfId="2" builtinId="8"/>
    <cellStyle name="Normal" xfId="0" builtinId="0"/>
    <cellStyle name="Normal 2" xfId="5"/>
    <cellStyle name="Normal 2 2" xfId="12"/>
    <cellStyle name="Normal 2 2 2 2" xfId="4"/>
    <cellStyle name="optionalExposure" xfId="11"/>
    <cellStyle name="Procent" xfId="3" builtinId="5"/>
    <cellStyle name="Procent 2" xfId="6"/>
  </cellStyles>
  <dxfs count="14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40.xml.rels><?xml version="1.0" encoding="UTF-8" standalone="yes"?>
<Relationships xmlns="http://schemas.openxmlformats.org/package/2006/relationships"><Relationship Id="rId1" Type="http://schemas.openxmlformats.org/officeDocument/2006/relationships/hyperlink" Target="#Index!A1"/></Relationships>
</file>

<file path=xl/drawings/_rels/drawing41.xml.rels><?xml version="1.0" encoding="UTF-8" standalone="yes"?>
<Relationships xmlns="http://schemas.openxmlformats.org/package/2006/relationships"><Relationship Id="rId1" Type="http://schemas.openxmlformats.org/officeDocument/2006/relationships/hyperlink" Target="#Index!A1"/></Relationships>
</file>

<file path=xl/drawings/_rels/drawing42.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8</xdr:col>
      <xdr:colOff>590550</xdr:colOff>
      <xdr:row>1</xdr:row>
      <xdr:rowOff>19050</xdr:rowOff>
    </xdr:from>
    <xdr:to>
      <xdr:col>10</xdr:col>
      <xdr:colOff>228600</xdr:colOff>
      <xdr:row>1</xdr:row>
      <xdr:rowOff>476250</xdr:rowOff>
    </xdr:to>
    <xdr:sp macro="" textlink="">
      <xdr:nvSpPr>
        <xdr:cNvPr id="2" name="Proces 1">
          <a:hlinkClick xmlns:r="http://schemas.openxmlformats.org/officeDocument/2006/relationships" r:id="rId1"/>
        </xdr:cNvPr>
        <xdr:cNvSpPr/>
      </xdr:nvSpPr>
      <xdr:spPr>
        <a:xfrm>
          <a:off x="11058525" y="3048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1016317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8924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4</xdr:row>
      <xdr:rowOff>133350</xdr:rowOff>
    </xdr:to>
    <xdr:sp macro="" textlink="">
      <xdr:nvSpPr>
        <xdr:cNvPr id="2" name="Proces 1">
          <a:hlinkClick xmlns:r="http://schemas.openxmlformats.org/officeDocument/2006/relationships" r:id="rId1"/>
        </xdr:cNvPr>
        <xdr:cNvSpPr/>
      </xdr:nvSpPr>
      <xdr:spPr>
        <a:xfrm>
          <a:off x="100203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142875</xdr:colOff>
      <xdr:row>2</xdr:row>
      <xdr:rowOff>38100</xdr:rowOff>
    </xdr:from>
    <xdr:to>
      <xdr:col>13</xdr:col>
      <xdr:colOff>581025</xdr:colOff>
      <xdr:row>3</xdr:row>
      <xdr:rowOff>161925</xdr:rowOff>
    </xdr:to>
    <xdr:sp macro="" textlink="">
      <xdr:nvSpPr>
        <xdr:cNvPr id="2" name="Proces 1">
          <a:hlinkClick xmlns:r="http://schemas.openxmlformats.org/officeDocument/2006/relationships" r:id="rId1"/>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2</xdr:row>
      <xdr:rowOff>581025</xdr:rowOff>
    </xdr:to>
    <xdr:sp macro="" textlink="">
      <xdr:nvSpPr>
        <xdr:cNvPr id="2" name="Proces 1">
          <a:hlinkClick xmlns:r="http://schemas.openxmlformats.org/officeDocument/2006/relationships" r:id="rId1"/>
        </xdr:cNvPr>
        <xdr:cNvSpPr/>
      </xdr:nvSpPr>
      <xdr:spPr>
        <a:xfrm>
          <a:off x="80867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3</xdr:row>
      <xdr:rowOff>104775</xdr:rowOff>
    </xdr:to>
    <xdr:sp macro="" textlink="">
      <xdr:nvSpPr>
        <xdr:cNvPr id="2" name="Proces 1">
          <a:hlinkClick xmlns:r="http://schemas.openxmlformats.org/officeDocument/2006/relationships" r:id="rId1"/>
        </xdr:cNvPr>
        <xdr:cNvSpPr/>
      </xdr:nvSpPr>
      <xdr:spPr>
        <a:xfrm>
          <a:off x="83153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22</xdr:col>
      <xdr:colOff>0</xdr:colOff>
      <xdr:row>2</xdr:row>
      <xdr:rowOff>0</xdr:rowOff>
    </xdr:from>
    <xdr:to>
      <xdr:col>23</xdr:col>
      <xdr:colOff>247650</xdr:colOff>
      <xdr:row>4</xdr:row>
      <xdr:rowOff>9525</xdr:rowOff>
    </xdr:to>
    <xdr:sp macro="" textlink="">
      <xdr:nvSpPr>
        <xdr:cNvPr id="2" name="Proces 1">
          <a:hlinkClick xmlns:r="http://schemas.openxmlformats.org/officeDocument/2006/relationships" r:id="rId1"/>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xdr:row>
      <xdr:rowOff>9525</xdr:rowOff>
    </xdr:from>
    <xdr:to>
      <xdr:col>7</xdr:col>
      <xdr:colOff>257175</xdr:colOff>
      <xdr:row>1</xdr:row>
      <xdr:rowOff>466725</xdr:rowOff>
    </xdr:to>
    <xdr:sp macro="" textlink="">
      <xdr:nvSpPr>
        <xdr:cNvPr id="2" name="Proces 1">
          <a:hlinkClick xmlns:r="http://schemas.openxmlformats.org/officeDocument/2006/relationships" r:id="rId1"/>
        </xdr:cNvPr>
        <xdr:cNvSpPr/>
      </xdr:nvSpPr>
      <xdr:spPr>
        <a:xfrm>
          <a:off x="10868025" y="17145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5</xdr:row>
      <xdr:rowOff>57150</xdr:rowOff>
    </xdr:to>
    <xdr:sp macro="" textlink="">
      <xdr:nvSpPr>
        <xdr:cNvPr id="2" name="Proces 1">
          <a:hlinkClick xmlns:r="http://schemas.openxmlformats.org/officeDocument/2006/relationships" r:id="rId1"/>
        </xdr:cNvPr>
        <xdr:cNvSpPr/>
      </xdr:nvSpPr>
      <xdr:spPr>
        <a:xfrm>
          <a:off x="10725150"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4</xdr:row>
      <xdr:rowOff>57150</xdr:rowOff>
    </xdr:to>
    <xdr:sp macro="" textlink="">
      <xdr:nvSpPr>
        <xdr:cNvPr id="2" name="Proces 1">
          <a:hlinkClick xmlns:r="http://schemas.openxmlformats.org/officeDocument/2006/relationships" r:id="rId1"/>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0</xdr:colOff>
      <xdr:row>2</xdr:row>
      <xdr:rowOff>0</xdr:rowOff>
    </xdr:from>
    <xdr:to>
      <xdr:col>18</xdr:col>
      <xdr:colOff>247650</xdr:colOff>
      <xdr:row>5</xdr:row>
      <xdr:rowOff>47625</xdr:rowOff>
    </xdr:to>
    <xdr:sp macro="" textlink="">
      <xdr:nvSpPr>
        <xdr:cNvPr id="2" name="Proces 1">
          <a:hlinkClick xmlns:r="http://schemas.openxmlformats.org/officeDocument/2006/relationships" r:id="rId1"/>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4</xdr:row>
      <xdr:rowOff>57150</xdr:rowOff>
    </xdr:to>
    <xdr:sp macro="" textlink="">
      <xdr:nvSpPr>
        <xdr:cNvPr id="2" name="Proces 1">
          <a:hlinkClick xmlns:r="http://schemas.openxmlformats.org/officeDocument/2006/relationships" r:id="rId1"/>
        </xdr:cNvPr>
        <xdr:cNvSpPr/>
      </xdr:nvSpPr>
      <xdr:spPr>
        <a:xfrm>
          <a:off x="63722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0</xdr:colOff>
      <xdr:row>2</xdr:row>
      <xdr:rowOff>1</xdr:rowOff>
    </xdr:from>
    <xdr:to>
      <xdr:col>12</xdr:col>
      <xdr:colOff>247650</xdr:colOff>
      <xdr:row>3</xdr:row>
      <xdr:rowOff>304801</xdr:rowOff>
    </xdr:to>
    <xdr:sp macro="" textlink="">
      <xdr:nvSpPr>
        <xdr:cNvPr id="2" name="Proces 1">
          <a:hlinkClick xmlns:r="http://schemas.openxmlformats.org/officeDocument/2006/relationships" r:id="rId1"/>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2</xdr:row>
      <xdr:rowOff>9525</xdr:rowOff>
    </xdr:from>
    <xdr:to>
      <xdr:col>4</xdr:col>
      <xdr:colOff>857250</xdr:colOff>
      <xdr:row>4</xdr:row>
      <xdr:rowOff>228600</xdr:rowOff>
    </xdr:to>
    <xdr:sp macro="" textlink="">
      <xdr:nvSpPr>
        <xdr:cNvPr id="2" name="Proces 1">
          <a:hlinkClick xmlns:r="http://schemas.openxmlformats.org/officeDocument/2006/relationships" r:id="rId1"/>
        </xdr:cNvPr>
        <xdr:cNvSpPr/>
      </xdr:nvSpPr>
      <xdr:spPr>
        <a:xfrm>
          <a:off x="10487025" y="885825"/>
          <a:ext cx="857250" cy="6953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190500</xdr:colOff>
      <xdr:row>1</xdr:row>
      <xdr:rowOff>590549</xdr:rowOff>
    </xdr:from>
    <xdr:to>
      <xdr:col>10</xdr:col>
      <xdr:colOff>438150</xdr:colOff>
      <xdr:row>3</xdr:row>
      <xdr:rowOff>371475</xdr:rowOff>
    </xdr:to>
    <xdr:sp macro="" textlink="">
      <xdr:nvSpPr>
        <xdr:cNvPr id="2" name="Proces 1">
          <a:hlinkClick xmlns:r="http://schemas.openxmlformats.org/officeDocument/2006/relationships" r:id="rId1"/>
        </xdr:cNvPr>
        <xdr:cNvSpPr/>
      </xdr:nvSpPr>
      <xdr:spPr>
        <a:xfrm>
          <a:off x="8867775" y="857249"/>
          <a:ext cx="857250" cy="581026"/>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114300</xdr:rowOff>
    </xdr:to>
    <xdr:sp macro="" textlink="">
      <xdr:nvSpPr>
        <xdr:cNvPr id="2" name="Proces 1">
          <a:hlinkClick xmlns:r="http://schemas.openxmlformats.org/officeDocument/2006/relationships" r:id="rId1"/>
        </xdr:cNvPr>
        <xdr:cNvSpPr/>
      </xdr:nvSpPr>
      <xdr:spPr>
        <a:xfrm>
          <a:off x="4210050" y="876300"/>
          <a:ext cx="857250" cy="7334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561975</xdr:colOff>
      <xdr:row>2</xdr:row>
      <xdr:rowOff>9525</xdr:rowOff>
    </xdr:from>
    <xdr:to>
      <xdr:col>12</xdr:col>
      <xdr:colOff>600075</xdr:colOff>
      <xdr:row>6</xdr:row>
      <xdr:rowOff>123825</xdr:rowOff>
    </xdr:to>
    <xdr:sp macro="" textlink="">
      <xdr:nvSpPr>
        <xdr:cNvPr id="2" name="Proces 1">
          <a:hlinkClick xmlns:r="http://schemas.openxmlformats.org/officeDocument/2006/relationships" r:id="rId1"/>
        </xdr:cNvPr>
        <xdr:cNvSpPr/>
      </xdr:nvSpPr>
      <xdr:spPr>
        <a:xfrm>
          <a:off x="9610725" y="781050"/>
          <a:ext cx="857250" cy="6858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2</xdr:row>
      <xdr:rowOff>9525</xdr:rowOff>
    </xdr:from>
    <xdr:to>
      <xdr:col>4</xdr:col>
      <xdr:colOff>857250</xdr:colOff>
      <xdr:row>4</xdr:row>
      <xdr:rowOff>228600</xdr:rowOff>
    </xdr:to>
    <xdr:sp macro="" textlink="">
      <xdr:nvSpPr>
        <xdr:cNvPr id="2" name="Proces 1">
          <a:hlinkClick xmlns:r="http://schemas.openxmlformats.org/officeDocument/2006/relationships" r:id="rId1"/>
        </xdr:cNvPr>
        <xdr:cNvSpPr/>
      </xdr:nvSpPr>
      <xdr:spPr>
        <a:xfrm>
          <a:off x="10467975" y="781050"/>
          <a:ext cx="857250" cy="7620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0</xdr:colOff>
      <xdr:row>2</xdr:row>
      <xdr:rowOff>9525</xdr:rowOff>
    </xdr:from>
    <xdr:to>
      <xdr:col>12</xdr:col>
      <xdr:colOff>247650</xdr:colOff>
      <xdr:row>3</xdr:row>
      <xdr:rowOff>466724</xdr:rowOff>
    </xdr:to>
    <xdr:sp macro="" textlink="">
      <xdr:nvSpPr>
        <xdr:cNvPr id="2" name="Proces 1">
          <a:hlinkClick xmlns:r="http://schemas.openxmlformats.org/officeDocument/2006/relationships" r:id="rId1"/>
        </xdr:cNvPr>
        <xdr:cNvSpPr/>
      </xdr:nvSpPr>
      <xdr:spPr>
        <a:xfrm>
          <a:off x="10020300" y="781050"/>
          <a:ext cx="857250" cy="619124"/>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142875</xdr:colOff>
      <xdr:row>1</xdr:row>
      <xdr:rowOff>590549</xdr:rowOff>
    </xdr:from>
    <xdr:to>
      <xdr:col>8</xdr:col>
      <xdr:colOff>390525</xdr:colOff>
      <xdr:row>3</xdr:row>
      <xdr:rowOff>371475</xdr:rowOff>
    </xdr:to>
    <xdr:sp macro="" textlink="">
      <xdr:nvSpPr>
        <xdr:cNvPr id="2" name="Proces 1">
          <a:hlinkClick xmlns:r="http://schemas.openxmlformats.org/officeDocument/2006/relationships" r:id="rId1"/>
        </xdr:cNvPr>
        <xdr:cNvSpPr/>
      </xdr:nvSpPr>
      <xdr:spPr>
        <a:xfrm>
          <a:off x="8858250" y="752474"/>
          <a:ext cx="857250" cy="581026"/>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561975</xdr:colOff>
      <xdr:row>2</xdr:row>
      <xdr:rowOff>28574</xdr:rowOff>
    </xdr:from>
    <xdr:to>
      <xdr:col>6</xdr:col>
      <xdr:colOff>200025</xdr:colOff>
      <xdr:row>3</xdr:row>
      <xdr:rowOff>438149</xdr:rowOff>
    </xdr:to>
    <xdr:sp macro="" textlink="">
      <xdr:nvSpPr>
        <xdr:cNvPr id="2" name="Proces 1">
          <a:hlinkClick xmlns:r="http://schemas.openxmlformats.org/officeDocument/2006/relationships" r:id="rId1"/>
        </xdr:cNvPr>
        <xdr:cNvSpPr/>
      </xdr:nvSpPr>
      <xdr:spPr>
        <a:xfrm>
          <a:off x="9239250" y="800099"/>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66675</xdr:colOff>
      <xdr:row>2</xdr:row>
      <xdr:rowOff>9525</xdr:rowOff>
    </xdr:from>
    <xdr:to>
      <xdr:col>4</xdr:col>
      <xdr:colOff>314325</xdr:colOff>
      <xdr:row>3</xdr:row>
      <xdr:rowOff>276225</xdr:rowOff>
    </xdr:to>
    <xdr:sp macro="" textlink="">
      <xdr:nvSpPr>
        <xdr:cNvPr id="2" name="Proces 1">
          <a:hlinkClick xmlns:r="http://schemas.openxmlformats.org/officeDocument/2006/relationships" r:id="rId1"/>
        </xdr:cNvPr>
        <xdr:cNvSpPr/>
      </xdr:nvSpPr>
      <xdr:spPr>
        <a:xfrm>
          <a:off x="12439650" y="781050"/>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19050</xdr:rowOff>
    </xdr:to>
    <xdr:sp macro="" textlink="">
      <xdr:nvSpPr>
        <xdr:cNvPr id="2" name="Proces 1">
          <a:hlinkClick xmlns:r="http://schemas.openxmlformats.org/officeDocument/2006/relationships" r:id="rId1"/>
        </xdr:cNvPr>
        <xdr:cNvSpPr/>
      </xdr:nvSpPr>
      <xdr:spPr>
        <a:xfrm>
          <a:off x="95916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4</xdr:row>
      <xdr:rowOff>57150</xdr:rowOff>
    </xdr:to>
    <xdr:sp macro="" textlink="">
      <xdr:nvSpPr>
        <xdr:cNvPr id="2" name="Proces 1">
          <a:hlinkClick xmlns:r="http://schemas.openxmlformats.org/officeDocument/2006/relationships" r:id="rId1"/>
        </xdr:cNvPr>
        <xdr:cNvSpPr/>
      </xdr:nvSpPr>
      <xdr:spPr>
        <a:xfrm>
          <a:off x="10725150"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171450</xdr:colOff>
      <xdr:row>6</xdr:row>
      <xdr:rowOff>47625</xdr:rowOff>
    </xdr:to>
    <xdr:sp macro="" textlink="">
      <xdr:nvSpPr>
        <xdr:cNvPr id="2" name="Proces 1">
          <a:hlinkClick xmlns:r="http://schemas.openxmlformats.org/officeDocument/2006/relationships" r:id="rId1"/>
        </xdr:cNvPr>
        <xdr:cNvSpPr/>
      </xdr:nvSpPr>
      <xdr:spPr>
        <a:xfrm>
          <a:off x="127539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xdr:cNvPr>
        <xdr:cNvSpPr/>
      </xdr:nvSpPr>
      <xdr:spPr>
        <a:xfrm>
          <a:off x="9248775"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5</xdr:row>
      <xdr:rowOff>161925</xdr:rowOff>
    </xdr:to>
    <xdr:sp macro="" textlink="">
      <xdr:nvSpPr>
        <xdr:cNvPr id="2" name="Proces 1">
          <a:hlinkClick xmlns:r="http://schemas.openxmlformats.org/officeDocument/2006/relationships" r:id="rId1"/>
        </xdr:cNvPr>
        <xdr:cNvSpPr/>
      </xdr:nvSpPr>
      <xdr:spPr>
        <a:xfrm>
          <a:off x="9239250" y="66675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18</xdr:col>
      <xdr:colOff>0</xdr:colOff>
      <xdr:row>2</xdr:row>
      <xdr:rowOff>0</xdr:rowOff>
    </xdr:from>
    <xdr:to>
      <xdr:col>19</xdr:col>
      <xdr:colOff>247650</xdr:colOff>
      <xdr:row>3</xdr:row>
      <xdr:rowOff>438150</xdr:rowOff>
    </xdr:to>
    <xdr:sp macro="" textlink="">
      <xdr:nvSpPr>
        <xdr:cNvPr id="2" name="Proces 1">
          <a:hlinkClick xmlns:r="http://schemas.openxmlformats.org/officeDocument/2006/relationships" r:id="rId1"/>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6</xdr:col>
      <xdr:colOff>142875</xdr:colOff>
      <xdr:row>1</xdr:row>
      <xdr:rowOff>590549</xdr:rowOff>
    </xdr:from>
    <xdr:to>
      <xdr:col>7</xdr:col>
      <xdr:colOff>390525</xdr:colOff>
      <xdr:row>3</xdr:row>
      <xdr:rowOff>371475</xdr:rowOff>
    </xdr:to>
    <xdr:sp macro="" textlink="">
      <xdr:nvSpPr>
        <xdr:cNvPr id="2" name="Proces 1">
          <a:hlinkClick xmlns:r="http://schemas.openxmlformats.org/officeDocument/2006/relationships" r:id="rId1"/>
        </xdr:cNvPr>
        <xdr:cNvSpPr/>
      </xdr:nvSpPr>
      <xdr:spPr>
        <a:xfrm>
          <a:off x="8886825" y="857249"/>
          <a:ext cx="857250" cy="581026"/>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7</xdr:col>
      <xdr:colOff>247650</xdr:colOff>
      <xdr:row>1</xdr:row>
      <xdr:rowOff>457200</xdr:rowOff>
    </xdr:to>
    <xdr:sp macro="" textlink="">
      <xdr:nvSpPr>
        <xdr:cNvPr id="2" name="Proces 1">
          <a:hlinkClick xmlns:r="http://schemas.openxmlformats.org/officeDocument/2006/relationships" r:id="rId1"/>
        </xdr:cNvPr>
        <xdr:cNvSpPr/>
      </xdr:nvSpPr>
      <xdr:spPr>
        <a:xfrm>
          <a:off x="632460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1</xdr:row>
      <xdr:rowOff>0</xdr:rowOff>
    </xdr:from>
    <xdr:to>
      <xdr:col>12</xdr:col>
      <xdr:colOff>247650</xdr:colOff>
      <xdr:row>1</xdr:row>
      <xdr:rowOff>457200</xdr:rowOff>
    </xdr:to>
    <xdr:sp macro="" textlink="">
      <xdr:nvSpPr>
        <xdr:cNvPr id="2" name="Proces 1">
          <a:hlinkClick xmlns:r="http://schemas.openxmlformats.org/officeDocument/2006/relationships" r:id="rId1"/>
        </xdr:cNvPr>
        <xdr:cNvSpPr/>
      </xdr:nvSpPr>
      <xdr:spPr>
        <a:xfrm>
          <a:off x="9658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2</xdr:row>
      <xdr:rowOff>0</xdr:rowOff>
    </xdr:from>
    <xdr:to>
      <xdr:col>19</xdr:col>
      <xdr:colOff>247650</xdr:colOff>
      <xdr:row>2</xdr:row>
      <xdr:rowOff>457200</xdr:rowOff>
    </xdr:to>
    <xdr:sp macro="" textlink="">
      <xdr:nvSpPr>
        <xdr:cNvPr id="2" name="Proces 1">
          <a:hlinkClick xmlns:r="http://schemas.openxmlformats.org/officeDocument/2006/relationships" r:id="rId1"/>
        </xdr:cNvPr>
        <xdr:cNvSpPr/>
      </xdr:nvSpPr>
      <xdr:spPr>
        <a:xfrm>
          <a:off x="1705927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3</xdr:row>
      <xdr:rowOff>295275</xdr:rowOff>
    </xdr:to>
    <xdr:sp macro="" textlink="">
      <xdr:nvSpPr>
        <xdr:cNvPr id="2" name="Proces 1">
          <a:hlinkClick xmlns:r="http://schemas.openxmlformats.org/officeDocument/2006/relationships" r:id="rId1"/>
        </xdr:cNvPr>
        <xdr:cNvSpPr/>
      </xdr:nvSpPr>
      <xdr:spPr>
        <a:xfrm>
          <a:off x="107061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86"/>
  <sheetViews>
    <sheetView tabSelected="1" zoomScale="80" zoomScaleNormal="80" workbookViewId="0">
      <selection activeCell="K12" sqref="K12"/>
    </sheetView>
  </sheetViews>
  <sheetFormatPr defaultRowHeight="12.75"/>
  <cols>
    <col min="1" max="1" width="9.140625" style="3"/>
    <col min="2" max="2" width="88" style="3" customWidth="1"/>
    <col min="3" max="5" width="24" style="431" customWidth="1"/>
    <col min="6" max="16384" width="9.140625" style="3"/>
  </cols>
  <sheetData>
    <row r="2" spans="2:11" ht="18">
      <c r="B2" s="10" t="s">
        <v>1</v>
      </c>
      <c r="C2" s="545"/>
      <c r="D2" s="545"/>
      <c r="E2" s="545"/>
    </row>
    <row r="3" spans="2:11" ht="18">
      <c r="B3" s="10"/>
      <c r="C3" s="546" t="s">
        <v>2</v>
      </c>
      <c r="D3" s="546" t="s">
        <v>375</v>
      </c>
      <c r="E3" s="546" t="s">
        <v>5</v>
      </c>
    </row>
    <row r="4" spans="2:11" ht="21" customHeight="1">
      <c r="B4" s="547" t="s">
        <v>0</v>
      </c>
      <c r="C4" s="548" t="s">
        <v>3</v>
      </c>
      <c r="D4" s="548" t="s">
        <v>4</v>
      </c>
      <c r="E4" s="548"/>
    </row>
    <row r="5" spans="2:11" ht="15">
      <c r="B5" s="11"/>
      <c r="C5" s="539"/>
      <c r="D5" s="539"/>
      <c r="E5" s="539"/>
      <c r="K5" s="3" t="s">
        <v>41</v>
      </c>
    </row>
    <row r="6" spans="2:11" ht="44.25" customHeight="1">
      <c r="B6" s="224" t="s">
        <v>6</v>
      </c>
      <c r="D6" s="540" t="s">
        <v>376</v>
      </c>
      <c r="E6" s="541" t="s">
        <v>1009</v>
      </c>
    </row>
    <row r="7" spans="2:11" ht="44.25" customHeight="1">
      <c r="B7" s="224" t="s">
        <v>7</v>
      </c>
      <c r="D7" s="540" t="s">
        <v>377</v>
      </c>
      <c r="E7" s="541" t="s">
        <v>1010</v>
      </c>
    </row>
    <row r="8" spans="2:11" ht="28.5" customHeight="1">
      <c r="B8" s="224" t="s">
        <v>9</v>
      </c>
      <c r="D8" s="540"/>
      <c r="E8" s="541" t="s">
        <v>380</v>
      </c>
    </row>
    <row r="9" spans="2:11" ht="14.25">
      <c r="B9" s="9"/>
      <c r="C9" s="430"/>
      <c r="D9" s="430"/>
      <c r="E9" s="430"/>
    </row>
    <row r="10" spans="2:11" ht="14.25">
      <c r="B10" s="5"/>
    </row>
    <row r="11" spans="2:11" ht="31.5" customHeight="1">
      <c r="B11" s="225" t="s">
        <v>10</v>
      </c>
      <c r="C11" s="8" t="s">
        <v>42</v>
      </c>
      <c r="D11" s="542"/>
      <c r="E11" s="542"/>
    </row>
    <row r="12" spans="2:11" ht="31.5" customHeight="1">
      <c r="B12" s="225" t="s">
        <v>11</v>
      </c>
      <c r="C12" s="8" t="s">
        <v>74</v>
      </c>
      <c r="D12" s="542"/>
      <c r="E12" s="542"/>
    </row>
    <row r="13" spans="2:11" ht="31.5" customHeight="1">
      <c r="B13" s="224" t="s">
        <v>515</v>
      </c>
      <c r="C13" s="8" t="s">
        <v>518</v>
      </c>
      <c r="D13" s="542"/>
      <c r="E13" s="543" t="s">
        <v>516</v>
      </c>
    </row>
    <row r="14" spans="2:11" ht="14.25">
      <c r="B14" s="9"/>
      <c r="C14" s="430"/>
      <c r="D14" s="430"/>
      <c r="E14" s="430"/>
    </row>
    <row r="15" spans="2:11" ht="14.25">
      <c r="B15" s="5"/>
    </row>
    <row r="16" spans="2:11" ht="14.25">
      <c r="B16" s="5" t="s">
        <v>12</v>
      </c>
      <c r="C16" s="8" t="s">
        <v>113</v>
      </c>
    </row>
    <row r="17" spans="2:8" ht="14.25">
      <c r="B17" s="9"/>
      <c r="C17" s="430"/>
      <c r="D17" s="430"/>
      <c r="E17" s="430"/>
    </row>
    <row r="18" spans="2:8" ht="14.25">
      <c r="B18" s="5"/>
    </row>
    <row r="19" spans="2:8" ht="25.5">
      <c r="B19" s="5" t="s">
        <v>13</v>
      </c>
      <c r="C19" s="8"/>
      <c r="D19" s="542" t="s">
        <v>398</v>
      </c>
      <c r="E19" s="543" t="s">
        <v>517</v>
      </c>
    </row>
    <row r="20" spans="2:8" ht="14.25">
      <c r="B20" s="5" t="s">
        <v>14</v>
      </c>
      <c r="C20" s="8" t="s">
        <v>147</v>
      </c>
      <c r="D20" s="542"/>
      <c r="E20" s="542"/>
    </row>
    <row r="21" spans="2:8" ht="14.25">
      <c r="B21" s="5" t="s">
        <v>15</v>
      </c>
      <c r="C21" s="8" t="s">
        <v>165</v>
      </c>
      <c r="D21" s="542"/>
      <c r="E21" s="542"/>
    </row>
    <row r="22" spans="2:8" ht="14.25">
      <c r="B22" s="5" t="s">
        <v>16</v>
      </c>
      <c r="C22" s="8" t="s">
        <v>173</v>
      </c>
      <c r="D22" s="542"/>
      <c r="E22" s="542"/>
    </row>
    <row r="23" spans="2:8" ht="14.25">
      <c r="B23" s="5" t="s">
        <v>17</v>
      </c>
      <c r="C23" s="8" t="s">
        <v>184</v>
      </c>
      <c r="D23" s="542"/>
      <c r="E23" s="542"/>
    </row>
    <row r="24" spans="2:8" ht="14.25">
      <c r="B24" s="5" t="s">
        <v>18</v>
      </c>
      <c r="C24" s="8" t="s">
        <v>185</v>
      </c>
      <c r="D24" s="542"/>
      <c r="E24" s="542"/>
      <c r="H24" s="3" t="s">
        <v>41</v>
      </c>
    </row>
    <row r="25" spans="2:8" ht="14.25">
      <c r="B25" s="5" t="s">
        <v>20</v>
      </c>
      <c r="C25" s="8" t="s">
        <v>187</v>
      </c>
      <c r="D25" s="542"/>
      <c r="E25" s="542"/>
    </row>
    <row r="26" spans="2:8" ht="14.25">
      <c r="B26" s="5" t="s">
        <v>19</v>
      </c>
      <c r="C26" s="8" t="s">
        <v>199</v>
      </c>
      <c r="D26" s="542"/>
      <c r="E26" s="542"/>
    </row>
    <row r="27" spans="2:8" ht="14.25">
      <c r="B27" s="5" t="s">
        <v>21</v>
      </c>
      <c r="C27" s="8" t="s">
        <v>212</v>
      </c>
      <c r="D27" s="542"/>
      <c r="E27" s="542"/>
    </row>
    <row r="28" spans="2:8" ht="14.25">
      <c r="B28" s="5" t="s">
        <v>22</v>
      </c>
      <c r="C28" s="8" t="s">
        <v>226</v>
      </c>
      <c r="D28" s="542"/>
      <c r="E28" s="542"/>
    </row>
    <row r="29" spans="2:8" ht="14.25">
      <c r="B29" s="5" t="s">
        <v>23</v>
      </c>
      <c r="C29" s="8" t="s">
        <v>236</v>
      </c>
      <c r="D29" s="542"/>
      <c r="E29" s="542"/>
    </row>
    <row r="30" spans="2:8" ht="14.25">
      <c r="B30" s="5" t="s">
        <v>24</v>
      </c>
      <c r="C30" s="8" t="s">
        <v>245</v>
      </c>
      <c r="D30" s="542"/>
      <c r="E30" s="542"/>
    </row>
    <row r="31" spans="2:8" ht="25.5">
      <c r="B31" s="5" t="s">
        <v>25</v>
      </c>
      <c r="C31" s="8"/>
      <c r="D31" s="540" t="s">
        <v>378</v>
      </c>
      <c r="E31" s="541" t="s">
        <v>379</v>
      </c>
    </row>
    <row r="32" spans="2:8" ht="14.25">
      <c r="B32" s="5" t="s">
        <v>26</v>
      </c>
      <c r="C32" s="8" t="s">
        <v>258</v>
      </c>
      <c r="D32" s="542"/>
      <c r="E32" s="542"/>
    </row>
    <row r="33" spans="2:9" ht="31.5" customHeight="1">
      <c r="B33" s="6" t="s">
        <v>27</v>
      </c>
      <c r="C33" s="8" t="s">
        <v>263</v>
      </c>
      <c r="D33" s="542"/>
      <c r="E33" s="542"/>
    </row>
    <row r="34" spans="2:9" ht="14.25">
      <c r="B34" s="5" t="s">
        <v>28</v>
      </c>
      <c r="C34" s="8" t="s">
        <v>263</v>
      </c>
      <c r="D34" s="542"/>
      <c r="E34" s="542"/>
    </row>
    <row r="35" spans="2:9" ht="14.25">
      <c r="B35" s="5" t="s">
        <v>29</v>
      </c>
      <c r="C35" s="8" t="s">
        <v>293</v>
      </c>
      <c r="D35" s="542"/>
      <c r="E35" s="542"/>
    </row>
    <row r="36" spans="2:9" ht="25.5">
      <c r="B36" s="5" t="s">
        <v>30</v>
      </c>
      <c r="C36" s="8"/>
      <c r="D36" s="540" t="s">
        <v>397</v>
      </c>
      <c r="E36" s="541" t="s">
        <v>379</v>
      </c>
    </row>
    <row r="37" spans="2:9" ht="14.25">
      <c r="B37" s="5" t="s">
        <v>31</v>
      </c>
      <c r="C37" s="8" t="s">
        <v>306</v>
      </c>
      <c r="D37" s="542"/>
      <c r="E37" s="542"/>
    </row>
    <row r="38" spans="2:9" ht="14.25">
      <c r="B38" s="5" t="s">
        <v>514</v>
      </c>
      <c r="C38" s="8" t="s">
        <v>323</v>
      </c>
      <c r="D38" s="542"/>
      <c r="E38" s="542"/>
    </row>
    <row r="39" spans="2:9" ht="14.25">
      <c r="B39" s="5" t="s">
        <v>32</v>
      </c>
      <c r="C39" s="8" t="s">
        <v>334</v>
      </c>
      <c r="D39" s="542"/>
      <c r="E39" s="542"/>
    </row>
    <row r="40" spans="2:9" ht="14.25">
      <c r="B40" s="5" t="s">
        <v>33</v>
      </c>
      <c r="C40" s="8" t="s">
        <v>335</v>
      </c>
      <c r="D40" s="542"/>
      <c r="E40" s="542"/>
    </row>
    <row r="41" spans="2:9" ht="14.25">
      <c r="B41" s="9"/>
      <c r="C41" s="430"/>
      <c r="D41" s="544"/>
      <c r="E41" s="544"/>
    </row>
    <row r="42" spans="2:9" ht="14.25">
      <c r="B42" s="5"/>
      <c r="C42" s="45"/>
    </row>
    <row r="43" spans="2:9" ht="14.25">
      <c r="B43" s="5" t="s">
        <v>34</v>
      </c>
      <c r="C43" s="8" t="s">
        <v>339</v>
      </c>
      <c r="I43" s="3" t="s">
        <v>41</v>
      </c>
    </row>
    <row r="44" spans="2:9" ht="14.25">
      <c r="B44" s="5" t="s">
        <v>35</v>
      </c>
      <c r="C44" s="8" t="s">
        <v>350</v>
      </c>
    </row>
    <row r="45" spans="2:9" ht="14.25">
      <c r="B45" s="5" t="s">
        <v>36</v>
      </c>
      <c r="C45" s="8" t="s">
        <v>359</v>
      </c>
    </row>
    <row r="46" spans="2:9" ht="14.25">
      <c r="B46" s="5" t="s">
        <v>37</v>
      </c>
      <c r="C46" s="8" t="s">
        <v>371</v>
      </c>
    </row>
    <row r="47" spans="2:9" ht="14.25">
      <c r="B47" s="5" t="s">
        <v>38</v>
      </c>
      <c r="C47" s="8" t="s">
        <v>392</v>
      </c>
    </row>
    <row r="48" spans="2:9" ht="14.25">
      <c r="B48" s="5" t="s">
        <v>39</v>
      </c>
      <c r="C48" s="8" t="s">
        <v>393</v>
      </c>
    </row>
    <row r="49" spans="2:5" ht="25.5" customHeight="1">
      <c r="B49" s="224" t="s">
        <v>8</v>
      </c>
      <c r="C49" s="8" t="s">
        <v>399</v>
      </c>
      <c r="D49" s="540" t="s">
        <v>906</v>
      </c>
      <c r="E49" s="541" t="s">
        <v>379</v>
      </c>
    </row>
    <row r="50" spans="2:5" ht="14.25">
      <c r="B50" s="9"/>
      <c r="C50" s="217"/>
      <c r="D50" s="430"/>
      <c r="E50" s="430"/>
    </row>
    <row r="51" spans="2:5" ht="14.25">
      <c r="B51" s="5"/>
      <c r="C51" s="8"/>
    </row>
    <row r="52" spans="2:5" ht="14.25">
      <c r="B52" s="5" t="s">
        <v>40</v>
      </c>
      <c r="C52" s="8" t="s">
        <v>400</v>
      </c>
    </row>
    <row r="53" spans="2:5" ht="14.25">
      <c r="B53" s="9"/>
      <c r="C53" s="430"/>
      <c r="D53" s="430"/>
      <c r="E53" s="430"/>
    </row>
    <row r="54" spans="2:5" ht="14.25">
      <c r="B54" s="7"/>
    </row>
    <row r="55" spans="2:5" ht="25.5">
      <c r="B55" s="5" t="s">
        <v>373</v>
      </c>
      <c r="C55" s="8" t="s">
        <v>401</v>
      </c>
      <c r="D55" s="542"/>
      <c r="E55" s="541" t="s">
        <v>491</v>
      </c>
    </row>
    <row r="56" spans="2:5" ht="14.25">
      <c r="B56" s="5" t="s">
        <v>374</v>
      </c>
      <c r="C56" s="8" t="s">
        <v>406</v>
      </c>
    </row>
    <row r="57" spans="2:5" ht="14.25">
      <c r="B57" s="9"/>
      <c r="C57" s="430"/>
      <c r="D57" s="430"/>
      <c r="E57" s="430"/>
    </row>
    <row r="59" spans="2:5" ht="14.25">
      <c r="B59" s="5" t="s">
        <v>402</v>
      </c>
      <c r="C59" s="8" t="s">
        <v>408</v>
      </c>
    </row>
    <row r="60" spans="2:5" ht="14.25">
      <c r="B60" s="5" t="s">
        <v>403</v>
      </c>
      <c r="C60" s="8" t="s">
        <v>407</v>
      </c>
    </row>
    <row r="61" spans="2:5" ht="14.25">
      <c r="B61" s="5" t="s">
        <v>404</v>
      </c>
      <c r="C61" s="8" t="s">
        <v>633</v>
      </c>
    </row>
    <row r="62" spans="2:5" ht="14.25">
      <c r="B62" s="5" t="s">
        <v>405</v>
      </c>
      <c r="C62" s="8" t="s">
        <v>901</v>
      </c>
    </row>
    <row r="63" spans="2:5">
      <c r="B63" s="218"/>
      <c r="C63" s="430"/>
      <c r="D63" s="430"/>
      <c r="E63" s="430"/>
    </row>
    <row r="65" spans="2:5" ht="14.25">
      <c r="B65" s="5" t="s">
        <v>523</v>
      </c>
      <c r="C65" s="8" t="s">
        <v>902</v>
      </c>
    </row>
    <row r="66" spans="2:5">
      <c r="C66" s="376"/>
    </row>
    <row r="67" spans="2:5" ht="14.25">
      <c r="B67" s="5" t="s">
        <v>525</v>
      </c>
      <c r="C67" s="8" t="s">
        <v>903</v>
      </c>
    </row>
    <row r="68" spans="2:5">
      <c r="C68" s="8"/>
    </row>
    <row r="69" spans="2:5" ht="14.25">
      <c r="B69" s="5" t="s">
        <v>524</v>
      </c>
      <c r="C69" s="8" t="s">
        <v>972</v>
      </c>
    </row>
    <row r="70" spans="2:5">
      <c r="C70" s="8"/>
    </row>
    <row r="71" spans="2:5" ht="14.25">
      <c r="B71" s="5" t="s">
        <v>526</v>
      </c>
      <c r="C71" s="8" t="s">
        <v>1012</v>
      </c>
    </row>
    <row r="72" spans="2:5" ht="14.25">
      <c r="B72" s="5"/>
      <c r="C72" s="8"/>
    </row>
    <row r="73" spans="2:5" ht="14.25">
      <c r="B73" s="5" t="s">
        <v>971</v>
      </c>
      <c r="C73" s="8" t="s">
        <v>1053</v>
      </c>
    </row>
    <row r="74" spans="2:5" ht="14.25">
      <c r="B74" s="5"/>
      <c r="C74" s="8"/>
    </row>
    <row r="75" spans="2:5" ht="14.25">
      <c r="B75" s="5" t="s">
        <v>1008</v>
      </c>
      <c r="C75" s="8" t="s">
        <v>1053</v>
      </c>
    </row>
    <row r="76" spans="2:5">
      <c r="B76" s="218"/>
      <c r="C76" s="430"/>
      <c r="D76" s="430"/>
      <c r="E76" s="430"/>
    </row>
    <row r="77" spans="2:5" ht="14.25">
      <c r="B77" s="5"/>
      <c r="C77" s="8"/>
    </row>
    <row r="78" spans="2:5" ht="14.25">
      <c r="B78" s="5" t="s">
        <v>1011</v>
      </c>
      <c r="C78" s="8" t="s">
        <v>1054</v>
      </c>
      <c r="E78" s="431" t="s">
        <v>1015</v>
      </c>
    </row>
    <row r="79" spans="2:5" ht="14.25">
      <c r="B79" s="9"/>
      <c r="C79" s="217"/>
      <c r="D79" s="430"/>
      <c r="E79" s="430"/>
    </row>
    <row r="80" spans="2:5">
      <c r="C80" s="8"/>
    </row>
    <row r="81" spans="3:3">
      <c r="C81" s="8"/>
    </row>
    <row r="82" spans="3:3">
      <c r="C82" s="8"/>
    </row>
    <row r="83" spans="3:3">
      <c r="C83" s="8"/>
    </row>
    <row r="84" spans="3:3">
      <c r="C84" s="8"/>
    </row>
    <row r="85" spans="3:3">
      <c r="C85" s="8"/>
    </row>
    <row r="86" spans="3:3">
      <c r="C86" s="8"/>
    </row>
  </sheetData>
  <hyperlinks>
    <hyperlink ref="C11" location="'1'!A1" display="'1'!A1"/>
    <hyperlink ref="C12" location="'2'!A1" display="Sheet 2"/>
    <hyperlink ref="C16" location="'4'!A1" display="Sheet 4"/>
    <hyperlink ref="C20" location="'5'!A1" display="Sheet 4"/>
    <hyperlink ref="C21" location="'6'!A1" display="Sheet 6"/>
    <hyperlink ref="C22" location="'7'!A1" display="Sheet 7"/>
    <hyperlink ref="C23" location="'8'!A1" display="Sheet 8"/>
    <hyperlink ref="C24" location="'9'!A1" display="Sheet 9"/>
    <hyperlink ref="C25" location="'10'!A1" display="Sheet 10"/>
    <hyperlink ref="C26" location="'11'!A1" display="Sheet 11"/>
    <hyperlink ref="C27" location="'12'!A1" display="Sheet 12"/>
    <hyperlink ref="C28" location="'13'!A1" display="Sheet 13"/>
    <hyperlink ref="C29" location="'14'!A1" display="Sheet 14"/>
    <hyperlink ref="C30" location="'15'!A1" display="Sheet 15"/>
    <hyperlink ref="C32" location="'16'!A1" display="Sheet 16"/>
    <hyperlink ref="C34" location="'17'!A1" display="Sheet 17"/>
    <hyperlink ref="C35" location="'18'!A1" display="Sheet 18"/>
    <hyperlink ref="C37" location="'19'!A1" display="Sheet 19"/>
    <hyperlink ref="C39" location="'21'!A1" display="Sheet 21"/>
    <hyperlink ref="C43" location="'23'!A1" display="Sheet 23"/>
    <hyperlink ref="C44" location="'24'!A1" display="Sheet 24"/>
    <hyperlink ref="C45" location="'25'!A1" display="Sheet 25"/>
    <hyperlink ref="C46" location="'26'!A1" display="Sheet 26"/>
    <hyperlink ref="C47" location="'27'!A1" display="Sheet 27"/>
    <hyperlink ref="C48" location="'28'!A1" display="Sheet 28"/>
    <hyperlink ref="C52" location="'30'!A1" display="Sheet 30"/>
    <hyperlink ref="C40" location="'22'!A1" display="Sheet 22"/>
    <hyperlink ref="C55" location="'31'!A1" display="Sheet 31"/>
    <hyperlink ref="C56" location="'32'!A1" display="Sheet 32"/>
    <hyperlink ref="C59:C62" location="'30'!A1" display="Sheet 28"/>
    <hyperlink ref="C59" location="'33'!A1" display="Sheet 33"/>
    <hyperlink ref="C60" location="'34'!A1" display="Sheet 34"/>
    <hyperlink ref="C61" location="'35'!A1" display="Sheet 35"/>
    <hyperlink ref="C62" location="'36'!A1" display="Sheet 36"/>
    <hyperlink ref="C38" location="'20'!A1" display="Sheet 20"/>
    <hyperlink ref="C33" location="'17'!A1" display="Sheet 17"/>
    <hyperlink ref="C65" location="'37'!A1" display="Sheet 37"/>
    <hyperlink ref="C67" location="'38'!A1" display="Sheet 38"/>
    <hyperlink ref="C69" location="'39'!A1" display="Sheet 39"/>
    <hyperlink ref="C71" location="'40'!A1" display="Sheet 40"/>
    <hyperlink ref="C73" location="'41'!A1" display="Sheet 41"/>
    <hyperlink ref="C75" location="'41'!A1" display="Sheet 41"/>
    <hyperlink ref="C78" location="'42'!A1" display="Sheet 42"/>
    <hyperlink ref="C13" location="'3'!A1" display="Sheet 3"/>
    <hyperlink ref="C49" location="'29'!A1" display="Sheet 29"/>
  </hyperlinks>
  <pageMargins left="0.23622047244094491" right="0.23622047244094491" top="0.74803149606299213" bottom="0.74803149606299213" header="0.31496062992125984" footer="0.31496062992125984"/>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45"/>
  <sheetViews>
    <sheetView workbookViewId="0">
      <selection activeCell="O16" sqref="O16"/>
    </sheetView>
  </sheetViews>
  <sheetFormatPr defaultRowHeight="12.75"/>
  <cols>
    <col min="1" max="1" width="3.7109375" style="3" customWidth="1"/>
    <col min="2" max="2" width="5.28515625" style="4" customWidth="1"/>
    <col min="3" max="3" width="39.42578125" style="3" customWidth="1"/>
    <col min="4" max="8" width="14.7109375" style="3" customWidth="1"/>
    <col min="9" max="9" width="19" style="3" customWidth="1"/>
    <col min="10" max="10" width="14.7109375" style="3" customWidth="1"/>
    <col min="11" max="16384" width="9.140625" style="3"/>
  </cols>
  <sheetData>
    <row r="1" spans="2:11" ht="21" customHeight="1"/>
    <row r="2" spans="2:11" ht="48" customHeight="1">
      <c r="B2" s="555" t="s">
        <v>174</v>
      </c>
      <c r="C2" s="555"/>
      <c r="D2" s="555"/>
      <c r="E2" s="555"/>
      <c r="F2" s="555"/>
      <c r="G2" s="555"/>
      <c r="H2" s="555"/>
      <c r="I2" s="555"/>
      <c r="J2" s="555"/>
    </row>
    <row r="3" spans="2:11">
      <c r="B3" s="43"/>
      <c r="C3" s="43"/>
      <c r="D3" s="562" t="s">
        <v>175</v>
      </c>
      <c r="E3" s="562"/>
      <c r="F3" s="561" t="s">
        <v>176</v>
      </c>
      <c r="G3" s="561" t="s">
        <v>177</v>
      </c>
      <c r="H3" s="561" t="s">
        <v>178</v>
      </c>
      <c r="I3" s="561" t="s">
        <v>179</v>
      </c>
      <c r="J3" s="561" t="s">
        <v>180</v>
      </c>
    </row>
    <row r="4" spans="2:11" ht="36.75" customHeight="1">
      <c r="B4" s="22" t="s">
        <v>945</v>
      </c>
      <c r="C4" s="43"/>
      <c r="D4" s="43" t="s">
        <v>181</v>
      </c>
      <c r="E4" s="43" t="s">
        <v>182</v>
      </c>
      <c r="F4" s="561"/>
      <c r="G4" s="561"/>
      <c r="H4" s="561"/>
      <c r="I4" s="561"/>
      <c r="J4" s="561"/>
    </row>
    <row r="5" spans="2:11">
      <c r="B5" s="28">
        <v>1</v>
      </c>
      <c r="C5" s="58" t="s">
        <v>114</v>
      </c>
      <c r="D5" s="63"/>
      <c r="E5" s="129"/>
      <c r="F5" s="63"/>
      <c r="G5" s="63"/>
      <c r="H5" s="63"/>
      <c r="I5" s="63"/>
      <c r="J5" s="63"/>
    </row>
    <row r="6" spans="2:11">
      <c r="B6" s="28">
        <v>2</v>
      </c>
      <c r="C6" s="58" t="s">
        <v>115</v>
      </c>
      <c r="D6" s="72"/>
      <c r="E6" s="72"/>
      <c r="F6" s="72"/>
      <c r="G6" s="72"/>
      <c r="H6" s="72"/>
      <c r="I6" s="72"/>
      <c r="J6" s="72"/>
    </row>
    <row r="7" spans="2:11">
      <c r="B7" s="28">
        <v>3</v>
      </c>
      <c r="C7" s="58" t="s">
        <v>116</v>
      </c>
      <c r="D7" s="72">
        <v>960</v>
      </c>
      <c r="E7" s="72">
        <v>103726</v>
      </c>
      <c r="F7" s="72">
        <v>1801</v>
      </c>
      <c r="G7" s="72"/>
      <c r="H7" s="72">
        <v>332</v>
      </c>
      <c r="I7" s="72">
        <v>175</v>
      </c>
      <c r="J7" s="72">
        <f>+D7+E7-F7-G7</f>
        <v>102885</v>
      </c>
      <c r="K7" s="211"/>
    </row>
    <row r="8" spans="2:11">
      <c r="B8" s="38">
        <v>4</v>
      </c>
      <c r="C8" s="62" t="s">
        <v>232</v>
      </c>
      <c r="D8" s="74"/>
      <c r="E8" s="74"/>
      <c r="F8" s="74"/>
      <c r="G8" s="74"/>
      <c r="H8" s="74"/>
      <c r="I8" s="74"/>
      <c r="J8" s="74"/>
      <c r="K8" s="211"/>
    </row>
    <row r="9" spans="2:11">
      <c r="B9" s="38">
        <v>5</v>
      </c>
      <c r="C9" s="29" t="s">
        <v>118</v>
      </c>
      <c r="D9" s="74">
        <v>305</v>
      </c>
      <c r="E9" s="74">
        <v>44455</v>
      </c>
      <c r="F9" s="74">
        <v>935</v>
      </c>
      <c r="G9" s="74"/>
      <c r="H9" s="74">
        <v>183</v>
      </c>
      <c r="I9" s="74">
        <v>-85</v>
      </c>
      <c r="J9" s="72">
        <f>+D9+E9-F9-G9</f>
        <v>43825</v>
      </c>
      <c r="K9" s="211"/>
    </row>
    <row r="10" spans="2:11">
      <c r="B10" s="28">
        <v>6</v>
      </c>
      <c r="C10" s="58" t="s">
        <v>119</v>
      </c>
      <c r="D10" s="72">
        <v>166</v>
      </c>
      <c r="E10" s="72">
        <v>32385</v>
      </c>
      <c r="F10" s="72">
        <v>420</v>
      </c>
      <c r="G10" s="72"/>
      <c r="H10" s="72">
        <v>173</v>
      </c>
      <c r="I10" s="72">
        <v>-167</v>
      </c>
      <c r="J10" s="72">
        <f>+D10+E10-F10-G10</f>
        <v>32131</v>
      </c>
      <c r="K10" s="211"/>
    </row>
    <row r="11" spans="2:11">
      <c r="B11" s="38">
        <v>7</v>
      </c>
      <c r="C11" s="130" t="s">
        <v>233</v>
      </c>
      <c r="D11" s="74">
        <v>89</v>
      </c>
      <c r="E11" s="74">
        <v>14344</v>
      </c>
      <c r="F11" s="74">
        <v>217</v>
      </c>
      <c r="G11" s="74"/>
      <c r="H11" s="74"/>
      <c r="I11" s="74">
        <v>-32</v>
      </c>
      <c r="J11" s="72">
        <f>+D11+E11-F11-G11</f>
        <v>14216</v>
      </c>
      <c r="K11" s="211"/>
    </row>
    <row r="12" spans="2:11">
      <c r="B12" s="38">
        <v>8</v>
      </c>
      <c r="C12" s="29" t="s">
        <v>121</v>
      </c>
      <c r="D12" s="74"/>
      <c r="E12" s="74">
        <v>593</v>
      </c>
      <c r="F12" s="74">
        <v>29</v>
      </c>
      <c r="G12" s="74"/>
      <c r="H12" s="74"/>
      <c r="I12" s="74">
        <v>-4</v>
      </c>
      <c r="J12" s="72">
        <f>+D12+E12-F12-G12</f>
        <v>564</v>
      </c>
      <c r="K12" s="211"/>
    </row>
    <row r="13" spans="2:11">
      <c r="B13" s="38">
        <v>9</v>
      </c>
      <c r="C13" s="29" t="s">
        <v>122</v>
      </c>
      <c r="D13" s="74">
        <v>89</v>
      </c>
      <c r="E13" s="74">
        <v>13751</v>
      </c>
      <c r="F13" s="74">
        <v>188</v>
      </c>
      <c r="G13" s="74"/>
      <c r="H13" s="74"/>
      <c r="I13" s="74">
        <v>-28</v>
      </c>
      <c r="J13" s="72">
        <f>+D13+E13-F13-G13</f>
        <v>13652</v>
      </c>
      <c r="K13" s="211"/>
    </row>
    <row r="14" spans="2:11">
      <c r="B14" s="38">
        <v>10</v>
      </c>
      <c r="C14" s="130" t="s">
        <v>234</v>
      </c>
      <c r="D14" s="74"/>
      <c r="E14" s="74"/>
      <c r="F14" s="74"/>
      <c r="G14" s="74"/>
      <c r="H14" s="74"/>
      <c r="I14" s="74"/>
      <c r="J14" s="74"/>
      <c r="K14" s="211"/>
    </row>
    <row r="15" spans="2:11">
      <c r="B15" s="28">
        <v>11</v>
      </c>
      <c r="C15" s="29" t="s">
        <v>124</v>
      </c>
      <c r="D15" s="74">
        <v>77</v>
      </c>
      <c r="E15" s="74">
        <v>18041</v>
      </c>
      <c r="F15" s="74">
        <v>203</v>
      </c>
      <c r="G15" s="74"/>
      <c r="H15" s="74">
        <v>173</v>
      </c>
      <c r="I15" s="74">
        <v>-135</v>
      </c>
      <c r="J15" s="72">
        <f>+D15+E15-F15-G15</f>
        <v>17915</v>
      </c>
      <c r="K15" s="211"/>
    </row>
    <row r="16" spans="2:11">
      <c r="B16" s="38">
        <v>12</v>
      </c>
      <c r="C16" s="29" t="s">
        <v>121</v>
      </c>
      <c r="D16" s="74"/>
      <c r="E16" s="74">
        <v>781</v>
      </c>
      <c r="F16" s="74">
        <v>31</v>
      </c>
      <c r="G16" s="74"/>
      <c r="H16" s="74">
        <v>86</v>
      </c>
      <c r="I16" s="74">
        <v>-18</v>
      </c>
      <c r="J16" s="72">
        <f>+D16+E16-F16-G16</f>
        <v>750</v>
      </c>
      <c r="K16" s="211"/>
    </row>
    <row r="17" spans="2:11">
      <c r="B17" s="38">
        <v>13</v>
      </c>
      <c r="C17" s="29" t="s">
        <v>122</v>
      </c>
      <c r="D17" s="74">
        <v>77</v>
      </c>
      <c r="E17" s="74">
        <v>17260</v>
      </c>
      <c r="F17" s="74">
        <v>172</v>
      </c>
      <c r="G17" s="74"/>
      <c r="H17" s="74">
        <v>87</v>
      </c>
      <c r="I17" s="74">
        <v>-117</v>
      </c>
      <c r="J17" s="72">
        <f>+D17+E17-F17-G17</f>
        <v>17165</v>
      </c>
      <c r="K17" s="211"/>
    </row>
    <row r="18" spans="2:11">
      <c r="B18" s="28">
        <v>14</v>
      </c>
      <c r="C18" s="58" t="s">
        <v>125</v>
      </c>
      <c r="D18" s="72"/>
      <c r="E18" s="72"/>
      <c r="F18" s="72"/>
      <c r="G18" s="72"/>
      <c r="H18" s="72"/>
      <c r="I18" s="72"/>
      <c r="J18" s="72"/>
      <c r="K18" s="211"/>
    </row>
    <row r="19" spans="2:11">
      <c r="B19" s="30">
        <v>15</v>
      </c>
      <c r="C19" s="131" t="s">
        <v>235</v>
      </c>
      <c r="D19" s="75">
        <f>+D7+D10</f>
        <v>1126</v>
      </c>
      <c r="E19" s="75">
        <f>+E7+E10</f>
        <v>136111</v>
      </c>
      <c r="F19" s="75">
        <f>+F7+F10</f>
        <v>2221</v>
      </c>
      <c r="G19" s="75">
        <f t="shared" ref="G19:I19" si="0">+G7+G10</f>
        <v>0</v>
      </c>
      <c r="H19" s="75">
        <f t="shared" si="0"/>
        <v>505</v>
      </c>
      <c r="I19" s="75">
        <f t="shared" si="0"/>
        <v>8</v>
      </c>
      <c r="J19" s="75">
        <f>+D19+E19-F19-G19</f>
        <v>135016</v>
      </c>
      <c r="K19" s="211"/>
    </row>
    <row r="20" spans="2:11">
      <c r="B20" s="28">
        <v>16</v>
      </c>
      <c r="C20" s="58" t="s">
        <v>114</v>
      </c>
      <c r="D20" s="72"/>
      <c r="E20" s="72">
        <v>6505</v>
      </c>
      <c r="F20" s="72"/>
      <c r="G20" s="72"/>
      <c r="H20" s="72"/>
      <c r="I20" s="72"/>
      <c r="J20" s="72">
        <f>+D20+E20-F20-G20</f>
        <v>6505</v>
      </c>
      <c r="K20" s="211"/>
    </row>
    <row r="21" spans="2:11">
      <c r="B21" s="28">
        <v>17</v>
      </c>
      <c r="C21" s="58" t="s">
        <v>127</v>
      </c>
      <c r="D21" s="72"/>
      <c r="E21" s="72">
        <v>334</v>
      </c>
      <c r="F21" s="72">
        <v>1</v>
      </c>
      <c r="G21" s="72"/>
      <c r="H21" s="72"/>
      <c r="I21" s="72"/>
      <c r="J21" s="72">
        <f>+D21+E21-F21-G21</f>
        <v>333</v>
      </c>
      <c r="K21" s="211"/>
    </row>
    <row r="22" spans="2:11">
      <c r="B22" s="28">
        <v>18</v>
      </c>
      <c r="C22" s="58" t="s">
        <v>128</v>
      </c>
      <c r="D22" s="72"/>
      <c r="E22" s="72"/>
      <c r="F22" s="72"/>
      <c r="G22" s="72"/>
      <c r="H22" s="72"/>
      <c r="I22" s="72"/>
      <c r="J22" s="72"/>
      <c r="K22" s="211"/>
    </row>
    <row r="23" spans="2:11">
      <c r="B23" s="28">
        <v>19</v>
      </c>
      <c r="C23" s="58" t="s">
        <v>129</v>
      </c>
      <c r="D23" s="72"/>
      <c r="E23" s="72"/>
      <c r="F23" s="72"/>
      <c r="G23" s="72"/>
      <c r="H23" s="72"/>
      <c r="I23" s="72"/>
      <c r="J23" s="72"/>
      <c r="K23" s="211"/>
    </row>
    <row r="24" spans="2:11">
      <c r="B24" s="28">
        <v>20</v>
      </c>
      <c r="C24" s="58" t="s">
        <v>130</v>
      </c>
      <c r="D24" s="72"/>
      <c r="E24" s="72"/>
      <c r="F24" s="72"/>
      <c r="G24" s="72"/>
      <c r="H24" s="72"/>
      <c r="I24" s="72"/>
      <c r="J24" s="72"/>
      <c r="K24" s="211"/>
    </row>
    <row r="25" spans="2:11">
      <c r="B25" s="28">
        <v>21</v>
      </c>
      <c r="C25" s="58" t="s">
        <v>115</v>
      </c>
      <c r="D25" s="72"/>
      <c r="E25" s="72">
        <v>7357</v>
      </c>
      <c r="F25" s="72">
        <v>4</v>
      </c>
      <c r="G25" s="72"/>
      <c r="H25" s="72"/>
      <c r="I25" s="72"/>
      <c r="J25" s="72">
        <f>+D25+E25-F25-G25</f>
        <v>7353</v>
      </c>
      <c r="K25" s="211"/>
    </row>
    <row r="26" spans="2:11">
      <c r="B26" s="28">
        <v>22</v>
      </c>
      <c r="C26" s="58" t="s">
        <v>116</v>
      </c>
      <c r="D26" s="72"/>
      <c r="E26" s="72">
        <v>385</v>
      </c>
      <c r="F26" s="72">
        <v>1</v>
      </c>
      <c r="G26" s="72"/>
      <c r="H26" s="72"/>
      <c r="I26" s="72">
        <v>-7</v>
      </c>
      <c r="J26" s="72">
        <f>+D26+E26-F26-G26</f>
        <v>384</v>
      </c>
      <c r="K26" s="211"/>
    </row>
    <row r="27" spans="2:11">
      <c r="B27" s="38">
        <v>23</v>
      </c>
      <c r="C27" s="29" t="s">
        <v>118</v>
      </c>
      <c r="D27" s="74"/>
      <c r="E27" s="74">
        <v>370</v>
      </c>
      <c r="F27" s="74">
        <v>1</v>
      </c>
      <c r="G27" s="74"/>
      <c r="H27" s="74"/>
      <c r="I27" s="74"/>
      <c r="J27" s="74">
        <f>+D27+E27-F27-G27</f>
        <v>369</v>
      </c>
      <c r="K27" s="211"/>
    </row>
    <row r="28" spans="2:11">
      <c r="B28" s="28">
        <v>24</v>
      </c>
      <c r="C28" s="58" t="s">
        <v>119</v>
      </c>
      <c r="D28" s="249"/>
      <c r="E28" s="72">
        <v>1205</v>
      </c>
      <c r="F28" s="72">
        <v>14</v>
      </c>
      <c r="G28" s="72"/>
      <c r="H28" s="72">
        <v>93</v>
      </c>
      <c r="I28" s="72">
        <v>-98</v>
      </c>
      <c r="J28" s="72">
        <f>+D28+E28-F28-G28</f>
        <v>1191</v>
      </c>
      <c r="K28" s="211"/>
    </row>
    <row r="29" spans="2:11">
      <c r="B29" s="38">
        <v>25</v>
      </c>
      <c r="C29" s="29" t="s">
        <v>118</v>
      </c>
      <c r="D29" s="74"/>
      <c r="E29" s="74">
        <v>1125</v>
      </c>
      <c r="F29" s="74">
        <v>13</v>
      </c>
      <c r="G29" s="74"/>
      <c r="H29" s="74"/>
      <c r="I29" s="74"/>
      <c r="J29" s="74">
        <f>+D29+E29-F29-G29</f>
        <v>1112</v>
      </c>
      <c r="K29" s="211"/>
    </row>
    <row r="30" spans="2:11">
      <c r="B30" s="28">
        <v>26</v>
      </c>
      <c r="C30" s="58" t="s">
        <v>131</v>
      </c>
      <c r="D30" s="72"/>
      <c r="E30" s="72"/>
      <c r="F30" s="72"/>
      <c r="G30" s="72"/>
      <c r="H30" s="72"/>
      <c r="I30" s="72"/>
      <c r="J30" s="72"/>
      <c r="K30" s="211"/>
    </row>
    <row r="31" spans="2:11">
      <c r="B31" s="38">
        <v>27</v>
      </c>
      <c r="C31" s="29" t="s">
        <v>118</v>
      </c>
      <c r="D31" s="72"/>
      <c r="E31" s="72"/>
      <c r="F31" s="72"/>
      <c r="G31" s="72"/>
      <c r="H31" s="72"/>
      <c r="I31" s="72"/>
      <c r="J31" s="72"/>
      <c r="K31" s="211"/>
    </row>
    <row r="32" spans="2:11">
      <c r="B32" s="28">
        <v>28</v>
      </c>
      <c r="C32" s="58" t="s">
        <v>132</v>
      </c>
      <c r="D32" s="72">
        <v>3</v>
      </c>
      <c r="E32" s="72"/>
      <c r="F32" s="72"/>
      <c r="G32" s="72"/>
      <c r="H32" s="72"/>
      <c r="I32" s="72"/>
      <c r="J32" s="72">
        <f>+D32+E32-F32-G32</f>
        <v>3</v>
      </c>
      <c r="K32" s="211"/>
    </row>
    <row r="33" spans="2:12">
      <c r="B33" s="132">
        <v>29</v>
      </c>
      <c r="C33" s="58" t="s">
        <v>133</v>
      </c>
      <c r="D33" s="72"/>
      <c r="E33" s="72"/>
      <c r="F33" s="72"/>
      <c r="G33" s="72"/>
      <c r="H33" s="72"/>
      <c r="I33" s="72"/>
      <c r="J33" s="72"/>
      <c r="K33" s="211"/>
    </row>
    <row r="34" spans="2:12">
      <c r="B34" s="28">
        <v>30</v>
      </c>
      <c r="C34" s="58" t="s">
        <v>134</v>
      </c>
      <c r="D34" s="72"/>
      <c r="E34" s="72"/>
      <c r="F34" s="72"/>
      <c r="G34" s="72"/>
      <c r="H34" s="72"/>
      <c r="I34" s="72"/>
      <c r="J34" s="72"/>
      <c r="K34" s="211"/>
    </row>
    <row r="35" spans="2:12" ht="24">
      <c r="B35" s="132">
        <v>31</v>
      </c>
      <c r="C35" s="58" t="s">
        <v>151</v>
      </c>
      <c r="D35" s="72"/>
      <c r="E35" s="72"/>
      <c r="F35" s="72"/>
      <c r="G35" s="72"/>
      <c r="H35" s="72"/>
      <c r="I35" s="72"/>
      <c r="J35" s="72"/>
      <c r="K35" s="211"/>
    </row>
    <row r="36" spans="2:12">
      <c r="B36" s="28">
        <v>32</v>
      </c>
      <c r="C36" s="58" t="s">
        <v>136</v>
      </c>
      <c r="D36" s="72"/>
      <c r="E36" s="72"/>
      <c r="F36" s="72"/>
      <c r="G36" s="72"/>
      <c r="H36" s="72"/>
      <c r="I36" s="72"/>
      <c r="J36" s="72"/>
      <c r="K36" s="211"/>
    </row>
    <row r="37" spans="2:12">
      <c r="B37" s="28">
        <v>33</v>
      </c>
      <c r="C37" s="58" t="s">
        <v>137</v>
      </c>
      <c r="D37" s="72"/>
      <c r="E37" s="72">
        <v>1494</v>
      </c>
      <c r="F37" s="72"/>
      <c r="G37" s="72"/>
      <c r="H37" s="72"/>
      <c r="I37" s="72"/>
      <c r="J37" s="72">
        <f>+D37+E37-F37-G37</f>
        <v>1494</v>
      </c>
      <c r="K37" s="211"/>
    </row>
    <row r="38" spans="2:12">
      <c r="B38" s="28">
        <v>34</v>
      </c>
      <c r="C38" s="58" t="s">
        <v>138</v>
      </c>
      <c r="D38" s="72"/>
      <c r="E38" s="72">
        <v>2597</v>
      </c>
      <c r="F38" s="72"/>
      <c r="G38" s="72"/>
      <c r="H38" s="72"/>
      <c r="I38" s="72"/>
      <c r="J38" s="72">
        <f>+D38+E38-F38-G38</f>
        <v>2597</v>
      </c>
      <c r="K38" s="211"/>
      <c r="L38" s="248"/>
    </row>
    <row r="39" spans="2:12">
      <c r="B39" s="30">
        <v>35</v>
      </c>
      <c r="C39" s="131" t="s">
        <v>207</v>
      </c>
      <c r="D39" s="75">
        <f>+D20+D21+D22+D23+D24+D25+D26+D28+D30+D32+D33+D34+D35+D36+D37+D38</f>
        <v>3</v>
      </c>
      <c r="E39" s="75">
        <f>+E20+E21+E22+E23+E24+E25+E26+E28+E30+E32+E33+E34+E35+E36+E37+E38</f>
        <v>19877</v>
      </c>
      <c r="F39" s="75">
        <f t="shared" ref="F39:I39" si="1">+F20+F21+F22+F23+F24+F25+F26+F28+F30+F32+F33+F34+F35+F36+F37+F38</f>
        <v>20</v>
      </c>
      <c r="G39" s="75">
        <f t="shared" si="1"/>
        <v>0</v>
      </c>
      <c r="H39" s="75">
        <f t="shared" si="1"/>
        <v>93</v>
      </c>
      <c r="I39" s="75">
        <f t="shared" si="1"/>
        <v>-105</v>
      </c>
      <c r="J39" s="75">
        <f>+D39+E39-F39-G39</f>
        <v>19860</v>
      </c>
      <c r="K39" s="211"/>
      <c r="L39" s="248"/>
    </row>
    <row r="40" spans="2:12" ht="13.5" thickBot="1">
      <c r="B40" s="42">
        <v>36</v>
      </c>
      <c r="C40" s="133" t="s">
        <v>208</v>
      </c>
      <c r="D40" s="76">
        <f>+D19+D32</f>
        <v>1129</v>
      </c>
      <c r="E40" s="76">
        <f>+E39+E19</f>
        <v>155988</v>
      </c>
      <c r="F40" s="76">
        <f t="shared" ref="F40:I40" si="2">+F39+F19</f>
        <v>2241</v>
      </c>
      <c r="G40" s="76">
        <f t="shared" si="2"/>
        <v>0</v>
      </c>
      <c r="H40" s="76">
        <f t="shared" si="2"/>
        <v>598</v>
      </c>
      <c r="I40" s="76">
        <f t="shared" si="2"/>
        <v>-97</v>
      </c>
      <c r="J40" s="76">
        <f>+D40+E40-F40-G40</f>
        <v>154876</v>
      </c>
      <c r="K40" s="211"/>
      <c r="L40" s="248"/>
    </row>
    <row r="41" spans="2:12">
      <c r="B41" s="28">
        <v>37</v>
      </c>
      <c r="C41" s="58" t="s">
        <v>209</v>
      </c>
      <c r="D41" s="72">
        <v>1012</v>
      </c>
      <c r="E41" s="72">
        <v>94498</v>
      </c>
      <c r="F41" s="72">
        <v>2059</v>
      </c>
      <c r="G41" s="72"/>
      <c r="H41" s="72">
        <v>598</v>
      </c>
      <c r="I41" s="72">
        <v>-63</v>
      </c>
      <c r="J41" s="72">
        <f>+D41+E41-F41-G41</f>
        <v>93451</v>
      </c>
      <c r="K41" s="248"/>
      <c r="L41" s="248"/>
    </row>
    <row r="42" spans="2:12">
      <c r="B42" s="28">
        <v>38</v>
      </c>
      <c r="C42" s="58" t="s">
        <v>210</v>
      </c>
      <c r="D42" s="72"/>
      <c r="E42" s="72"/>
      <c r="F42" s="72"/>
      <c r="G42" s="72"/>
      <c r="H42" s="72"/>
      <c r="I42" s="72"/>
      <c r="J42" s="72"/>
      <c r="K42" s="248"/>
      <c r="L42" s="248"/>
    </row>
    <row r="43" spans="2:12">
      <c r="B43" s="24">
        <v>39</v>
      </c>
      <c r="C43" s="25" t="s">
        <v>211</v>
      </c>
      <c r="D43" s="136">
        <v>117</v>
      </c>
      <c r="E43" s="136">
        <v>61490</v>
      </c>
      <c r="F43" s="136">
        <v>182</v>
      </c>
      <c r="G43" s="136"/>
      <c r="H43" s="136"/>
      <c r="I43" s="136">
        <v>-34</v>
      </c>
      <c r="J43" s="136">
        <f>+D43+E43-F43-G43</f>
        <v>61425</v>
      </c>
      <c r="K43" s="248"/>
      <c r="L43" s="248"/>
    </row>
    <row r="44" spans="2:12">
      <c r="B44" s="100"/>
      <c r="C44" s="77"/>
      <c r="D44" s="250"/>
      <c r="E44" s="250"/>
      <c r="F44" s="250"/>
      <c r="G44" s="250"/>
      <c r="H44" s="250"/>
      <c r="I44" s="250"/>
      <c r="J44" s="250"/>
      <c r="K44" s="248"/>
      <c r="L44" s="248"/>
    </row>
    <row r="45" spans="2:12">
      <c r="B45" s="100"/>
      <c r="C45" s="77"/>
      <c r="D45" s="77"/>
      <c r="E45" s="77"/>
      <c r="F45" s="77"/>
      <c r="G45" s="77"/>
      <c r="H45" s="77"/>
      <c r="I45" s="77"/>
      <c r="J45" s="77"/>
    </row>
  </sheetData>
  <mergeCells count="7">
    <mergeCell ref="B2:J2"/>
    <mergeCell ref="F3:F4"/>
    <mergeCell ref="G3:G4"/>
    <mergeCell ref="H3:H4"/>
    <mergeCell ref="I3:I4"/>
    <mergeCell ref="D3:E3"/>
    <mergeCell ref="J3:J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0"/>
  <sheetViews>
    <sheetView workbookViewId="0">
      <selection activeCell="G27" sqref="G27"/>
    </sheetView>
  </sheetViews>
  <sheetFormatPr defaultRowHeight="12.75"/>
  <cols>
    <col min="1" max="1" width="3.7109375" style="3" customWidth="1"/>
    <col min="2" max="2" width="5.42578125" style="3" customWidth="1"/>
    <col min="3" max="3" width="40.5703125" style="3" bestFit="1" customWidth="1"/>
    <col min="4" max="4" width="15.28515625" style="3" customWidth="1"/>
    <col min="5" max="5" width="16.5703125" style="3" customWidth="1"/>
    <col min="6" max="8" width="14" style="3" customWidth="1"/>
    <col min="9" max="9" width="15.42578125" style="3" customWidth="1"/>
    <col min="10" max="10" width="10.7109375" style="3" bestFit="1" customWidth="1"/>
    <col min="11" max="16384" width="9.140625" style="3"/>
  </cols>
  <sheetData>
    <row r="1" spans="2:10" ht="21" customHeight="1"/>
    <row r="2" spans="2:10" ht="48" customHeight="1">
      <c r="B2" s="555" t="s">
        <v>183</v>
      </c>
      <c r="C2" s="555"/>
      <c r="D2" s="555"/>
      <c r="E2" s="555"/>
      <c r="F2" s="555"/>
      <c r="G2" s="555"/>
      <c r="H2" s="555"/>
      <c r="I2" s="555"/>
      <c r="J2" s="555"/>
    </row>
    <row r="3" spans="2:10" ht="28.5" customHeight="1">
      <c r="B3" s="49"/>
      <c r="C3" s="51"/>
      <c r="D3" s="565" t="s">
        <v>175</v>
      </c>
      <c r="E3" s="565"/>
      <c r="F3" s="563" t="s">
        <v>176</v>
      </c>
      <c r="G3" s="563" t="s">
        <v>177</v>
      </c>
      <c r="H3" s="563" t="s">
        <v>178</v>
      </c>
      <c r="I3" s="564" t="s">
        <v>179</v>
      </c>
      <c r="J3" s="563" t="s">
        <v>180</v>
      </c>
    </row>
    <row r="4" spans="2:10" ht="28.5">
      <c r="B4" s="22" t="s">
        <v>945</v>
      </c>
      <c r="C4" s="51"/>
      <c r="D4" s="97" t="s">
        <v>181</v>
      </c>
      <c r="E4" s="97" t="s">
        <v>182</v>
      </c>
      <c r="F4" s="563"/>
      <c r="G4" s="563"/>
      <c r="H4" s="563"/>
      <c r="I4" s="564"/>
      <c r="J4" s="563"/>
    </row>
    <row r="5" spans="2:10">
      <c r="B5" s="101">
        <v>1</v>
      </c>
      <c r="C5" s="101" t="s">
        <v>152</v>
      </c>
      <c r="D5" s="102">
        <v>304</v>
      </c>
      <c r="E5" s="102">
        <v>5820</v>
      </c>
      <c r="F5" s="102">
        <v>526</v>
      </c>
      <c r="G5" s="102"/>
      <c r="H5" s="102">
        <v>145</v>
      </c>
      <c r="I5" s="102">
        <v>78</v>
      </c>
      <c r="J5" s="102">
        <f>+D5+E5-F5-G5</f>
        <v>5598</v>
      </c>
    </row>
    <row r="6" spans="2:10">
      <c r="B6" s="101">
        <v>2</v>
      </c>
      <c r="C6" s="101" t="s">
        <v>153</v>
      </c>
      <c r="D6" s="102">
        <v>133</v>
      </c>
      <c r="E6" s="102">
        <v>15600</v>
      </c>
      <c r="F6" s="102">
        <v>195</v>
      </c>
      <c r="G6" s="102"/>
      <c r="H6" s="102">
        <v>49</v>
      </c>
      <c r="I6" s="102">
        <v>3</v>
      </c>
      <c r="J6" s="102">
        <f t="shared" ref="J6:J17" si="0">+D6+E6-F6-G6</f>
        <v>15538</v>
      </c>
    </row>
    <row r="7" spans="2:10">
      <c r="B7" s="101">
        <v>3</v>
      </c>
      <c r="C7" s="101" t="s">
        <v>154</v>
      </c>
      <c r="D7" s="102">
        <v>1</v>
      </c>
      <c r="E7" s="102">
        <v>4957</v>
      </c>
      <c r="F7" s="102">
        <v>1</v>
      </c>
      <c r="G7" s="102"/>
      <c r="H7" s="102"/>
      <c r="I7" s="102">
        <v>-5</v>
      </c>
      <c r="J7" s="102">
        <f t="shared" si="0"/>
        <v>4957</v>
      </c>
    </row>
    <row r="8" spans="2:10">
      <c r="B8" s="101">
        <v>4</v>
      </c>
      <c r="C8" s="101" t="s">
        <v>155</v>
      </c>
      <c r="D8" s="102">
        <v>41</v>
      </c>
      <c r="E8" s="102">
        <v>7891</v>
      </c>
      <c r="F8" s="102">
        <v>70</v>
      </c>
      <c r="G8" s="102"/>
      <c r="H8" s="102">
        <v>32</v>
      </c>
      <c r="I8" s="102">
        <v>3</v>
      </c>
      <c r="J8" s="102">
        <f t="shared" si="0"/>
        <v>7862</v>
      </c>
    </row>
    <row r="9" spans="2:10">
      <c r="B9" s="101">
        <v>5</v>
      </c>
      <c r="C9" s="101" t="s">
        <v>156</v>
      </c>
      <c r="D9" s="102">
        <v>123</v>
      </c>
      <c r="E9" s="102">
        <v>22903</v>
      </c>
      <c r="F9" s="102">
        <v>272</v>
      </c>
      <c r="G9" s="102"/>
      <c r="H9" s="102">
        <v>129</v>
      </c>
      <c r="I9" s="102">
        <v>102</v>
      </c>
      <c r="J9" s="102">
        <f t="shared" si="0"/>
        <v>22754</v>
      </c>
    </row>
    <row r="10" spans="2:10" ht="12" customHeight="1">
      <c r="B10" s="101">
        <v>6</v>
      </c>
      <c r="C10" s="101" t="s">
        <v>157</v>
      </c>
      <c r="D10" s="102">
        <v>12</v>
      </c>
      <c r="E10" s="102">
        <v>5832</v>
      </c>
      <c r="F10" s="102">
        <v>50</v>
      </c>
      <c r="G10" s="102"/>
      <c r="H10" s="102">
        <v>5</v>
      </c>
      <c r="I10" s="102">
        <v>-1</v>
      </c>
      <c r="J10" s="102">
        <f t="shared" si="0"/>
        <v>5794</v>
      </c>
    </row>
    <row r="11" spans="2:10">
      <c r="B11" s="101">
        <v>7</v>
      </c>
      <c r="C11" s="101" t="s">
        <v>158</v>
      </c>
      <c r="D11" s="102"/>
      <c r="E11" s="102">
        <v>826</v>
      </c>
      <c r="F11" s="102">
        <v>9</v>
      </c>
      <c r="G11" s="102"/>
      <c r="H11" s="102"/>
      <c r="I11" s="102">
        <v>3</v>
      </c>
      <c r="J11" s="102">
        <f t="shared" si="0"/>
        <v>817</v>
      </c>
    </row>
    <row r="12" spans="2:10">
      <c r="B12" s="101">
        <v>8</v>
      </c>
      <c r="C12" s="101" t="s">
        <v>159</v>
      </c>
      <c r="D12" s="102">
        <v>93</v>
      </c>
      <c r="E12" s="102">
        <v>25118</v>
      </c>
      <c r="F12" s="102">
        <v>48</v>
      </c>
      <c r="G12" s="102"/>
      <c r="H12" s="102">
        <v>40</v>
      </c>
      <c r="I12" s="102">
        <v>4</v>
      </c>
      <c r="J12" s="102">
        <f t="shared" si="0"/>
        <v>25163</v>
      </c>
    </row>
    <row r="13" spans="2:10">
      <c r="B13" s="101">
        <v>9</v>
      </c>
      <c r="C13" s="101" t="s">
        <v>160</v>
      </c>
      <c r="D13" s="102">
        <v>221</v>
      </c>
      <c r="E13" s="102">
        <v>8402</v>
      </c>
      <c r="F13" s="102">
        <v>144</v>
      </c>
      <c r="G13" s="102"/>
      <c r="H13" s="102">
        <v>38</v>
      </c>
      <c r="I13" s="102">
        <v>-66</v>
      </c>
      <c r="J13" s="102">
        <f t="shared" si="0"/>
        <v>8479</v>
      </c>
    </row>
    <row r="14" spans="2:10">
      <c r="B14" s="101">
        <v>10</v>
      </c>
      <c r="C14" s="101" t="s">
        <v>161</v>
      </c>
      <c r="D14" s="102">
        <v>10</v>
      </c>
      <c r="E14" s="102">
        <v>8976</v>
      </c>
      <c r="F14" s="102">
        <v>459</v>
      </c>
      <c r="G14" s="102"/>
      <c r="H14" s="102">
        <v>9</v>
      </c>
      <c r="I14" s="102">
        <v>-40</v>
      </c>
      <c r="J14" s="102">
        <f t="shared" si="0"/>
        <v>8527</v>
      </c>
    </row>
    <row r="15" spans="2:10">
      <c r="B15" s="101">
        <v>11</v>
      </c>
      <c r="C15" s="101" t="s">
        <v>162</v>
      </c>
      <c r="D15" s="102">
        <v>191</v>
      </c>
      <c r="E15" s="102">
        <v>35105</v>
      </c>
      <c r="F15" s="102">
        <v>462</v>
      </c>
      <c r="G15" s="102"/>
      <c r="H15" s="102"/>
      <c r="I15" s="102">
        <v>-178</v>
      </c>
      <c r="J15" s="102">
        <f t="shared" si="0"/>
        <v>34834</v>
      </c>
    </row>
    <row r="16" spans="2:10">
      <c r="B16" s="101">
        <v>12</v>
      </c>
      <c r="C16" s="101" t="s">
        <v>163</v>
      </c>
      <c r="D16" s="102"/>
      <c r="E16" s="102">
        <v>6839</v>
      </c>
      <c r="F16" s="102">
        <v>1</v>
      </c>
      <c r="G16" s="102"/>
      <c r="H16" s="102">
        <v>151</v>
      </c>
      <c r="I16" s="102"/>
      <c r="J16" s="102">
        <f t="shared" si="0"/>
        <v>6838</v>
      </c>
    </row>
    <row r="17" spans="2:10">
      <c r="B17" s="101">
        <v>13</v>
      </c>
      <c r="C17" s="101" t="s">
        <v>164</v>
      </c>
      <c r="D17" s="102"/>
      <c r="E17" s="102">
        <v>7719</v>
      </c>
      <c r="F17" s="102">
        <v>4</v>
      </c>
      <c r="G17" s="102"/>
      <c r="H17" s="102"/>
      <c r="I17" s="102"/>
      <c r="J17" s="102">
        <f t="shared" si="0"/>
        <v>7715</v>
      </c>
    </row>
    <row r="18" spans="2:10" ht="13.5" thickBot="1">
      <c r="B18" s="103"/>
      <c r="C18" s="70" t="s">
        <v>70</v>
      </c>
      <c r="D18" s="71">
        <f t="shared" ref="D18:J18" si="1">SUM(D5:D17)</f>
        <v>1129</v>
      </c>
      <c r="E18" s="71">
        <f>SUM(E5:E17)</f>
        <v>155988</v>
      </c>
      <c r="F18" s="71">
        <f t="shared" si="1"/>
        <v>2241</v>
      </c>
      <c r="G18" s="71">
        <f t="shared" si="1"/>
        <v>0</v>
      </c>
      <c r="H18" s="71">
        <f t="shared" si="1"/>
        <v>598</v>
      </c>
      <c r="I18" s="71">
        <f t="shared" si="1"/>
        <v>-97</v>
      </c>
      <c r="J18" s="71">
        <f t="shared" si="1"/>
        <v>154876</v>
      </c>
    </row>
    <row r="19" spans="2:10">
      <c r="B19" s="52"/>
      <c r="D19" s="53"/>
      <c r="E19" s="53"/>
      <c r="F19" s="53"/>
      <c r="G19" s="53"/>
      <c r="H19" s="53"/>
      <c r="I19" s="53"/>
      <c r="J19" s="53"/>
    </row>
    <row r="20" spans="2:10">
      <c r="B20" s="52"/>
    </row>
  </sheetData>
  <mergeCells count="7">
    <mergeCell ref="B2:J2"/>
    <mergeCell ref="F3:F4"/>
    <mergeCell ref="G3:G4"/>
    <mergeCell ref="H3:H4"/>
    <mergeCell ref="I3:I4"/>
    <mergeCell ref="D3:E3"/>
    <mergeCell ref="J3:J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1"/>
  <sheetViews>
    <sheetView workbookViewId="0"/>
  </sheetViews>
  <sheetFormatPr defaultRowHeight="12.75"/>
  <cols>
    <col min="1" max="1" width="3.7109375" style="3" customWidth="1"/>
    <col min="2" max="2" width="9.140625" style="3"/>
    <col min="3" max="3" width="27" style="3" customWidth="1"/>
    <col min="4" max="4" width="10.140625" style="3" bestFit="1" customWidth="1"/>
    <col min="5" max="5" width="13.140625" style="3" customWidth="1"/>
    <col min="6" max="6" width="17.5703125" style="3" customWidth="1"/>
    <col min="7" max="7" width="15.5703125" style="3" customWidth="1"/>
    <col min="8" max="8" width="14.85546875" style="3" customWidth="1"/>
    <col min="9" max="9" width="17.5703125" style="3" customWidth="1"/>
    <col min="10" max="10" width="13.140625" style="3" customWidth="1"/>
    <col min="11" max="16384" width="9.140625" style="3"/>
  </cols>
  <sheetData>
    <row r="1" spans="2:10" ht="21" customHeight="1"/>
    <row r="2" spans="2:10" ht="48" customHeight="1">
      <c r="B2" s="555" t="s">
        <v>186</v>
      </c>
      <c r="C2" s="555"/>
      <c r="D2" s="555"/>
      <c r="E2" s="555"/>
      <c r="F2" s="555"/>
      <c r="G2" s="555"/>
      <c r="H2" s="555"/>
      <c r="I2" s="555"/>
      <c r="J2" s="555"/>
    </row>
    <row r="3" spans="2:10" ht="14.25">
      <c r="B3" s="49"/>
      <c r="C3" s="51"/>
      <c r="D3" s="565" t="s">
        <v>175</v>
      </c>
      <c r="E3" s="565"/>
      <c r="F3" s="563" t="s">
        <v>176</v>
      </c>
      <c r="G3" s="563" t="s">
        <v>177</v>
      </c>
      <c r="H3" s="563" t="s">
        <v>178</v>
      </c>
      <c r="I3" s="563" t="s">
        <v>179</v>
      </c>
      <c r="J3" s="563" t="s">
        <v>180</v>
      </c>
    </row>
    <row r="4" spans="2:10" ht="36.75" customHeight="1">
      <c r="B4" s="22" t="s">
        <v>945</v>
      </c>
      <c r="C4" s="51"/>
      <c r="D4" s="97" t="s">
        <v>181</v>
      </c>
      <c r="E4" s="98" t="s">
        <v>182</v>
      </c>
      <c r="F4" s="563"/>
      <c r="G4" s="563"/>
      <c r="H4" s="563"/>
      <c r="I4" s="563"/>
      <c r="J4" s="563"/>
    </row>
    <row r="5" spans="2:10">
      <c r="B5" s="104">
        <v>1</v>
      </c>
      <c r="C5" s="105" t="s">
        <v>140</v>
      </c>
      <c r="D5" s="106">
        <v>1086</v>
      </c>
      <c r="E5" s="106">
        <f t="shared" ref="E5:I5" si="0">SUM(E6:E9)</f>
        <v>155607</v>
      </c>
      <c r="F5" s="106">
        <v>2223</v>
      </c>
      <c r="G5" s="106">
        <f t="shared" si="0"/>
        <v>0</v>
      </c>
      <c r="H5" s="106">
        <f t="shared" si="0"/>
        <v>598</v>
      </c>
      <c r="I5" s="106">
        <f t="shared" si="0"/>
        <v>-97</v>
      </c>
      <c r="J5" s="106">
        <f t="shared" ref="J5:J11" si="1">+D5+E5-F5-G5</f>
        <v>154470</v>
      </c>
    </row>
    <row r="6" spans="2:10" s="54" customFormat="1">
      <c r="B6" s="107">
        <v>2</v>
      </c>
      <c r="C6" s="108" t="s">
        <v>141</v>
      </c>
      <c r="D6" s="109">
        <v>1044</v>
      </c>
      <c r="E6" s="109">
        <v>137887</v>
      </c>
      <c r="F6" s="109">
        <v>2127</v>
      </c>
      <c r="G6" s="109"/>
      <c r="H6" s="109">
        <v>542</v>
      </c>
      <c r="I6" s="109">
        <v>-137</v>
      </c>
      <c r="J6" s="109">
        <f t="shared" si="1"/>
        <v>136804</v>
      </c>
    </row>
    <row r="7" spans="2:10" s="54" customFormat="1">
      <c r="B7" s="107">
        <v>3</v>
      </c>
      <c r="C7" s="108" t="s">
        <v>142</v>
      </c>
      <c r="D7" s="109">
        <v>30</v>
      </c>
      <c r="E7" s="109">
        <v>7992</v>
      </c>
      <c r="F7" s="109">
        <v>75</v>
      </c>
      <c r="G7" s="109"/>
      <c r="H7" s="109">
        <v>26</v>
      </c>
      <c r="I7" s="109">
        <v>32</v>
      </c>
      <c r="J7" s="109">
        <f t="shared" si="1"/>
        <v>7947</v>
      </c>
    </row>
    <row r="8" spans="2:10" s="54" customFormat="1">
      <c r="B8" s="107">
        <v>4</v>
      </c>
      <c r="C8" s="108" t="s">
        <v>522</v>
      </c>
      <c r="D8" s="109">
        <v>0</v>
      </c>
      <c r="E8" s="109">
        <v>3618</v>
      </c>
      <c r="F8" s="109">
        <v>1</v>
      </c>
      <c r="G8" s="109"/>
      <c r="H8" s="109">
        <v>27</v>
      </c>
      <c r="I8" s="109">
        <v>26</v>
      </c>
      <c r="J8" s="109">
        <f t="shared" si="1"/>
        <v>3617</v>
      </c>
    </row>
    <row r="9" spans="2:10" s="54" customFormat="1">
      <c r="B9" s="110">
        <v>5</v>
      </c>
      <c r="C9" s="111" t="s">
        <v>143</v>
      </c>
      <c r="D9" s="112">
        <v>12</v>
      </c>
      <c r="E9" s="112">
        <v>6110</v>
      </c>
      <c r="F9" s="112">
        <v>20</v>
      </c>
      <c r="G9" s="112"/>
      <c r="H9" s="112">
        <v>3</v>
      </c>
      <c r="I9" s="112">
        <v>-18</v>
      </c>
      <c r="J9" s="112">
        <f t="shared" si="1"/>
        <v>6102</v>
      </c>
    </row>
    <row r="10" spans="2:10">
      <c r="B10" s="100">
        <v>6</v>
      </c>
      <c r="C10" s="77" t="s">
        <v>144</v>
      </c>
      <c r="D10" s="102">
        <v>44</v>
      </c>
      <c r="E10" s="102">
        <v>380</v>
      </c>
      <c r="F10" s="102">
        <v>18</v>
      </c>
      <c r="G10" s="102"/>
      <c r="H10" s="102"/>
      <c r="I10" s="102"/>
      <c r="J10" s="102">
        <f t="shared" si="1"/>
        <v>406</v>
      </c>
    </row>
    <row r="11" spans="2:10" ht="13.5" thickBot="1">
      <c r="B11" s="70"/>
      <c r="C11" s="70" t="s">
        <v>70</v>
      </c>
      <c r="D11" s="71">
        <f>+D10+D5</f>
        <v>1130</v>
      </c>
      <c r="E11" s="71">
        <f t="shared" ref="E11:I11" si="2">+E10+E5</f>
        <v>155987</v>
      </c>
      <c r="F11" s="71">
        <f>+F10+F5</f>
        <v>2241</v>
      </c>
      <c r="G11" s="71">
        <f t="shared" si="2"/>
        <v>0</v>
      </c>
      <c r="H11" s="71">
        <f t="shared" si="2"/>
        <v>598</v>
      </c>
      <c r="I11" s="71">
        <f t="shared" si="2"/>
        <v>-97</v>
      </c>
      <c r="J11" s="71">
        <f t="shared" si="1"/>
        <v>154876</v>
      </c>
    </row>
  </sheetData>
  <mergeCells count="7">
    <mergeCell ref="B2:J2"/>
    <mergeCell ref="F3:F4"/>
    <mergeCell ref="G3:G4"/>
    <mergeCell ref="H3:H4"/>
    <mergeCell ref="I3:I4"/>
    <mergeCell ref="D3:E3"/>
    <mergeCell ref="J3:J4"/>
  </mergeCells>
  <pageMargins left="0.7" right="0.7" top="0.75" bottom="0.75" header="0.3" footer="0.3"/>
  <ignoredErrors>
    <ignoredError sqref="I5 E5" formulaRange="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7"/>
  <sheetViews>
    <sheetView workbookViewId="0">
      <selection activeCell="B4" sqref="B4"/>
    </sheetView>
  </sheetViews>
  <sheetFormatPr defaultRowHeight="12.75"/>
  <cols>
    <col min="1" max="1" width="3.7109375" style="31" customWidth="1"/>
    <col min="2" max="2" width="9.140625" style="31"/>
    <col min="3" max="3" width="27.5703125" style="31" customWidth="1"/>
    <col min="4" max="6" width="19.85546875" style="31" customWidth="1"/>
    <col min="7" max="7" width="23" style="31" customWidth="1"/>
    <col min="8" max="8" width="19.85546875" style="31" customWidth="1"/>
    <col min="9" max="9" width="13" style="31" customWidth="1"/>
    <col min="10" max="16384" width="9.140625" style="31"/>
  </cols>
  <sheetData>
    <row r="1" spans="2:10" ht="21" customHeight="1"/>
    <row r="2" spans="2:10" ht="48" customHeight="1">
      <c r="B2" s="555" t="s">
        <v>188</v>
      </c>
      <c r="C2" s="555"/>
      <c r="D2" s="555"/>
      <c r="E2" s="555"/>
      <c r="F2" s="555"/>
      <c r="G2" s="555"/>
      <c r="H2" s="555"/>
      <c r="I2" s="555"/>
      <c r="J2" s="555"/>
    </row>
    <row r="3" spans="2:10" ht="12.75" customHeight="1">
      <c r="B3" s="43"/>
      <c r="C3" s="14"/>
      <c r="D3" s="560" t="s">
        <v>192</v>
      </c>
      <c r="E3" s="560"/>
      <c r="F3" s="560"/>
      <c r="G3" s="560"/>
      <c r="H3" s="560"/>
      <c r="I3" s="560"/>
      <c r="J3" s="55"/>
    </row>
    <row r="4" spans="2:10" ht="22.5" customHeight="1">
      <c r="B4" s="22" t="s">
        <v>945</v>
      </c>
      <c r="C4" s="14"/>
      <c r="D4" s="113" t="s">
        <v>193</v>
      </c>
      <c r="E4" s="113" t="s">
        <v>194</v>
      </c>
      <c r="F4" s="113" t="s">
        <v>195</v>
      </c>
      <c r="G4" s="113" t="s">
        <v>196</v>
      </c>
      <c r="H4" s="113" t="s">
        <v>197</v>
      </c>
      <c r="I4" s="113" t="s">
        <v>198</v>
      </c>
      <c r="J4" s="56"/>
    </row>
    <row r="5" spans="2:10">
      <c r="B5" s="68" t="s">
        <v>189</v>
      </c>
      <c r="C5" s="68"/>
      <c r="D5" s="69">
        <v>7427</v>
      </c>
      <c r="E5" s="69">
        <v>68</v>
      </c>
      <c r="F5" s="69">
        <v>3</v>
      </c>
      <c r="G5" s="69">
        <v>207</v>
      </c>
      <c r="H5" s="69">
        <v>97</v>
      </c>
      <c r="I5" s="69">
        <v>10</v>
      </c>
    </row>
    <row r="6" spans="2:10">
      <c r="B6" s="68" t="s">
        <v>190</v>
      </c>
      <c r="C6" s="68"/>
      <c r="D6" s="69"/>
      <c r="E6" s="69"/>
      <c r="F6" s="69"/>
      <c r="G6" s="69"/>
      <c r="H6" s="69"/>
      <c r="I6" s="69"/>
    </row>
    <row r="7" spans="2:10" ht="13.5" thickBot="1">
      <c r="B7" s="70" t="s">
        <v>191</v>
      </c>
      <c r="C7" s="70"/>
      <c r="D7" s="71">
        <f>SUM(D5:D6)</f>
        <v>7427</v>
      </c>
      <c r="E7" s="71">
        <f t="shared" ref="E7:I7" si="0">SUM(E5:E6)</f>
        <v>68</v>
      </c>
      <c r="F7" s="71">
        <f t="shared" si="0"/>
        <v>3</v>
      </c>
      <c r="G7" s="71">
        <f t="shared" si="0"/>
        <v>207</v>
      </c>
      <c r="H7" s="71">
        <f t="shared" si="0"/>
        <v>97</v>
      </c>
      <c r="I7" s="71">
        <f t="shared" si="0"/>
        <v>10</v>
      </c>
    </row>
  </sheetData>
  <mergeCells count="2">
    <mergeCell ref="B2:J2"/>
    <mergeCell ref="D3:I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R90"/>
  <sheetViews>
    <sheetView showGridLines="0" zoomScaleNormal="100" workbookViewId="0">
      <selection activeCell="P3" sqref="P3"/>
    </sheetView>
  </sheetViews>
  <sheetFormatPr defaultRowHeight="12.75"/>
  <cols>
    <col min="1" max="1" width="3.7109375" style="31" customWidth="1"/>
    <col min="2" max="2" width="9.140625" style="31"/>
    <col min="3" max="3" width="26" style="31" bestFit="1" customWidth="1"/>
    <col min="4" max="4" width="10.28515625" style="31" bestFit="1" customWidth="1"/>
    <col min="5" max="5" width="17.85546875" style="31" customWidth="1"/>
    <col min="6" max="6" width="15.7109375" style="31" customWidth="1"/>
    <col min="7" max="7" width="9.28515625" style="31" bestFit="1" customWidth="1"/>
    <col min="8" max="8" width="13.140625" style="31" customWidth="1"/>
    <col min="9" max="9" width="11.85546875" style="31" customWidth="1"/>
    <col min="10" max="10" width="12.7109375" style="31" customWidth="1"/>
    <col min="11" max="11" width="13.28515625" style="31" customWidth="1"/>
    <col min="12" max="12" width="12.5703125" style="31" customWidth="1"/>
    <col min="13" max="13" width="10.28515625" style="31" customWidth="1"/>
    <col min="14" max="14" width="18.42578125" style="31" customWidth="1"/>
    <col min="15" max="15" width="15.5703125" style="31" customWidth="1"/>
    <col min="16" max="16" width="13.28515625" style="31" customWidth="1"/>
    <col min="17" max="18" width="13.140625" style="31" customWidth="1"/>
    <col min="19" max="16384" width="9.140625" style="31"/>
  </cols>
  <sheetData>
    <row r="1" spans="2:11" ht="21" customHeight="1"/>
    <row r="2" spans="2:11" ht="48" customHeight="1">
      <c r="B2" s="555" t="s">
        <v>200</v>
      </c>
      <c r="C2" s="555"/>
      <c r="D2" s="555"/>
      <c r="E2" s="555"/>
      <c r="F2" s="555"/>
      <c r="G2" s="555"/>
      <c r="H2" s="555"/>
      <c r="I2" s="555"/>
      <c r="J2" s="555"/>
    </row>
    <row r="3" spans="2:11" s="269" customFormat="1" ht="57.75" customHeight="1">
      <c r="B3" s="566" t="s">
        <v>945</v>
      </c>
      <c r="C3" s="567"/>
      <c r="D3" s="570" t="s">
        <v>909</v>
      </c>
      <c r="E3" s="571"/>
      <c r="F3" s="571"/>
      <c r="G3" s="572"/>
      <c r="H3" s="570" t="s">
        <v>910</v>
      </c>
      <c r="I3" s="572"/>
      <c r="J3" s="573" t="s">
        <v>911</v>
      </c>
      <c r="K3" s="574"/>
    </row>
    <row r="4" spans="2:11" s="269" customFormat="1" ht="21" customHeight="1">
      <c r="B4" s="566"/>
      <c r="C4" s="567"/>
      <c r="D4" s="575" t="s">
        <v>912</v>
      </c>
      <c r="E4" s="575"/>
      <c r="F4" s="576" t="s">
        <v>913</v>
      </c>
      <c r="G4" s="576"/>
      <c r="H4" s="577" t="s">
        <v>914</v>
      </c>
      <c r="I4" s="577" t="s">
        <v>915</v>
      </c>
      <c r="J4" s="579"/>
      <c r="K4" s="580" t="s">
        <v>916</v>
      </c>
    </row>
    <row r="5" spans="2:11" s="269" customFormat="1" ht="41.25" customHeight="1">
      <c r="B5" s="568"/>
      <c r="C5" s="569"/>
      <c r="D5" s="573"/>
      <c r="E5" s="573"/>
      <c r="F5" s="432" t="s">
        <v>203</v>
      </c>
      <c r="G5" s="432" t="s">
        <v>204</v>
      </c>
      <c r="H5" s="578"/>
      <c r="I5" s="578"/>
      <c r="J5" s="578"/>
      <c r="K5" s="574"/>
    </row>
    <row r="6" spans="2:11" s="269" customFormat="1">
      <c r="B6" s="433">
        <v>1</v>
      </c>
      <c r="C6" s="434" t="s">
        <v>205</v>
      </c>
      <c r="D6" s="435">
        <v>182655976.3258</v>
      </c>
      <c r="E6" s="436">
        <v>967237089.8160001</v>
      </c>
      <c r="F6" s="437">
        <v>712494683.89999998</v>
      </c>
      <c r="G6" s="438">
        <v>924729406.28320026</v>
      </c>
      <c r="H6" s="437">
        <v>30403434</v>
      </c>
      <c r="I6" s="438">
        <v>475657400</v>
      </c>
      <c r="J6" s="436">
        <v>271942019</v>
      </c>
      <c r="K6" s="437">
        <v>33038199</v>
      </c>
    </row>
    <row r="7" spans="2:11" s="269" customFormat="1">
      <c r="B7" s="439">
        <v>2</v>
      </c>
      <c r="C7" s="440" t="s">
        <v>917</v>
      </c>
      <c r="D7" s="441">
        <v>0</v>
      </c>
      <c r="E7" s="442">
        <v>0</v>
      </c>
      <c r="F7" s="443">
        <v>0</v>
      </c>
      <c r="G7" s="444">
        <v>0</v>
      </c>
      <c r="H7" s="443">
        <v>0</v>
      </c>
      <c r="I7" s="444">
        <v>0</v>
      </c>
      <c r="J7" s="442">
        <v>0</v>
      </c>
      <c r="K7" s="443">
        <v>0</v>
      </c>
    </row>
    <row r="8" spans="2:11" s="269" customFormat="1">
      <c r="B8" s="439">
        <v>3</v>
      </c>
      <c r="C8" s="440" t="s">
        <v>918</v>
      </c>
      <c r="D8" s="441">
        <v>300538.78000000003</v>
      </c>
      <c r="E8" s="442">
        <v>0</v>
      </c>
      <c r="F8" s="443">
        <v>0</v>
      </c>
      <c r="G8" s="444">
        <v>0</v>
      </c>
      <c r="H8" s="443">
        <v>90030</v>
      </c>
      <c r="I8" s="444">
        <v>0</v>
      </c>
      <c r="J8" s="442">
        <v>210508</v>
      </c>
      <c r="K8" s="443">
        <v>0</v>
      </c>
    </row>
    <row r="9" spans="2:11" s="269" customFormat="1">
      <c r="B9" s="439">
        <v>4</v>
      </c>
      <c r="C9" s="440" t="s">
        <v>164</v>
      </c>
      <c r="D9" s="441">
        <v>0</v>
      </c>
      <c r="E9" s="442">
        <v>0</v>
      </c>
      <c r="F9" s="443">
        <v>0</v>
      </c>
      <c r="G9" s="444">
        <v>0</v>
      </c>
      <c r="H9" s="443">
        <v>0</v>
      </c>
      <c r="I9" s="444">
        <v>0</v>
      </c>
      <c r="J9" s="442">
        <v>0</v>
      </c>
      <c r="K9" s="443">
        <v>0</v>
      </c>
    </row>
    <row r="10" spans="2:11" s="269" customFormat="1">
      <c r="B10" s="439">
        <v>5</v>
      </c>
      <c r="C10" s="440" t="s">
        <v>919</v>
      </c>
      <c r="D10" s="441">
        <v>368.90019999999998</v>
      </c>
      <c r="E10" s="442">
        <v>89467875.049999997</v>
      </c>
      <c r="F10" s="443">
        <v>87229861.780000001</v>
      </c>
      <c r="G10" s="444">
        <v>88584531.459999993</v>
      </c>
      <c r="H10" s="443">
        <v>0</v>
      </c>
      <c r="I10" s="444">
        <v>36329299</v>
      </c>
      <c r="J10" s="442">
        <v>31631191</v>
      </c>
      <c r="K10" s="443">
        <v>0</v>
      </c>
    </row>
    <row r="11" spans="2:11" s="269" customFormat="1">
      <c r="B11" s="439">
        <v>6</v>
      </c>
      <c r="C11" s="440" t="s">
        <v>920</v>
      </c>
      <c r="D11" s="441">
        <v>160118130.70660001</v>
      </c>
      <c r="E11" s="442">
        <v>742243902.22440004</v>
      </c>
      <c r="F11" s="443">
        <v>516824912.17109996</v>
      </c>
      <c r="G11" s="444">
        <v>705463338.35420001</v>
      </c>
      <c r="H11" s="443">
        <v>26868878</v>
      </c>
      <c r="I11" s="444">
        <v>335788877</v>
      </c>
      <c r="J11" s="442">
        <v>209357872</v>
      </c>
      <c r="K11" s="443">
        <v>32894454</v>
      </c>
    </row>
    <row r="12" spans="2:11" s="269" customFormat="1">
      <c r="B12" s="439">
        <v>7</v>
      </c>
      <c r="C12" s="445" t="s">
        <v>921</v>
      </c>
      <c r="D12" s="441">
        <v>22236937.939000003</v>
      </c>
      <c r="E12" s="442">
        <v>135525312.54160002</v>
      </c>
      <c r="F12" s="443">
        <v>108439909.9489</v>
      </c>
      <c r="G12" s="444">
        <v>130681536.46900001</v>
      </c>
      <c r="H12" s="443">
        <v>3444526</v>
      </c>
      <c r="I12" s="444">
        <v>103539224</v>
      </c>
      <c r="J12" s="442">
        <v>30742448</v>
      </c>
      <c r="K12" s="443">
        <v>143745</v>
      </c>
    </row>
    <row r="13" spans="2:11" s="269" customFormat="1">
      <c r="B13" s="439">
        <v>8</v>
      </c>
      <c r="C13" s="440" t="s">
        <v>922</v>
      </c>
      <c r="D13" s="441"/>
      <c r="E13" s="442"/>
      <c r="F13" s="443"/>
      <c r="G13" s="444">
        <v>0</v>
      </c>
      <c r="H13" s="443"/>
      <c r="I13" s="444"/>
      <c r="J13" s="442"/>
      <c r="K13" s="443"/>
    </row>
    <row r="14" spans="2:11" s="269" customFormat="1">
      <c r="B14" s="446">
        <v>9</v>
      </c>
      <c r="C14" s="447" t="s">
        <v>923</v>
      </c>
      <c r="D14" s="448">
        <v>49642093.9265</v>
      </c>
      <c r="E14" s="449">
        <v>94316283.283899993</v>
      </c>
      <c r="F14" s="450">
        <v>69971748.977799997</v>
      </c>
      <c r="G14" s="451">
        <v>83649270.547399998</v>
      </c>
      <c r="H14" s="450">
        <v>74691</v>
      </c>
      <c r="I14" s="451">
        <v>5996559</v>
      </c>
      <c r="J14" s="449">
        <v>38680155</v>
      </c>
      <c r="K14" s="450">
        <v>2470517</v>
      </c>
    </row>
    <row r="15" spans="2:11" s="269" customFormat="1">
      <c r="B15" s="433">
        <v>10</v>
      </c>
      <c r="C15" s="452" t="s">
        <v>70</v>
      </c>
      <c r="D15" s="453">
        <v>232298070.25229999</v>
      </c>
      <c r="E15" s="436">
        <v>1061553373.0999001</v>
      </c>
      <c r="F15" s="437">
        <v>782466432.87779999</v>
      </c>
      <c r="G15" s="438">
        <v>1008378676.8306003</v>
      </c>
      <c r="H15" s="437">
        <v>30478125</v>
      </c>
      <c r="I15" s="438">
        <v>481653959</v>
      </c>
      <c r="J15" s="436">
        <v>310622174</v>
      </c>
      <c r="K15" s="437">
        <v>35508716</v>
      </c>
    </row>
    <row r="16" spans="2:11" s="269" customFormat="1"/>
    <row r="17" spans="2:15" s="269" customFormat="1"/>
    <row r="18" spans="2:15" s="269" customFormat="1"/>
    <row r="19" spans="2:15" s="269" customFormat="1"/>
    <row r="20" spans="2:15" s="269" customFormat="1">
      <c r="B20" s="454"/>
      <c r="C20" s="455"/>
      <c r="D20" s="570" t="s">
        <v>924</v>
      </c>
      <c r="E20" s="571"/>
      <c r="F20" s="571"/>
      <c r="G20" s="571"/>
      <c r="H20" s="571"/>
      <c r="I20" s="571"/>
      <c r="J20" s="571"/>
      <c r="K20" s="571"/>
      <c r="L20" s="571"/>
      <c r="M20" s="571"/>
      <c r="N20" s="571"/>
      <c r="O20" s="571"/>
    </row>
    <row r="21" spans="2:15" s="269" customFormat="1">
      <c r="B21" s="456"/>
      <c r="C21" s="457"/>
      <c r="D21" s="454"/>
      <c r="E21" s="576" t="s">
        <v>925</v>
      </c>
      <c r="F21" s="581"/>
      <c r="G21" s="454"/>
      <c r="H21" s="576" t="s">
        <v>926</v>
      </c>
      <c r="I21" s="576"/>
      <c r="J21" s="576"/>
      <c r="K21" s="576"/>
      <c r="L21" s="576"/>
      <c r="M21" s="576"/>
      <c r="N21" s="576"/>
      <c r="O21" s="576"/>
    </row>
    <row r="22" spans="2:15" s="269" customFormat="1" ht="39" customHeight="1">
      <c r="B22" s="456"/>
      <c r="C22" s="457"/>
      <c r="D22" s="458"/>
      <c r="E22" s="575" t="s">
        <v>927</v>
      </c>
      <c r="F22" s="582" t="s">
        <v>928</v>
      </c>
      <c r="G22" s="459"/>
      <c r="H22" s="573" t="s">
        <v>929</v>
      </c>
      <c r="I22" s="574" t="s">
        <v>930</v>
      </c>
      <c r="J22" s="574" t="s">
        <v>931</v>
      </c>
      <c r="K22" s="574" t="s">
        <v>932</v>
      </c>
      <c r="L22" s="574" t="s">
        <v>933</v>
      </c>
      <c r="M22" s="574" t="s">
        <v>934</v>
      </c>
      <c r="N22" s="574" t="s">
        <v>935</v>
      </c>
      <c r="O22" s="575" t="s">
        <v>203</v>
      </c>
    </row>
    <row r="23" spans="2:15" s="269" customFormat="1">
      <c r="B23" s="456"/>
      <c r="C23" s="457"/>
      <c r="D23" s="460"/>
      <c r="E23" s="573"/>
      <c r="F23" s="583"/>
      <c r="G23" s="461"/>
      <c r="H23" s="573"/>
      <c r="I23" s="574"/>
      <c r="J23" s="574"/>
      <c r="K23" s="574"/>
      <c r="L23" s="574"/>
      <c r="M23" s="574"/>
      <c r="N23" s="574"/>
      <c r="O23" s="573"/>
    </row>
    <row r="24" spans="2:15" s="269" customFormat="1">
      <c r="B24" s="586" t="s">
        <v>945</v>
      </c>
      <c r="C24" s="587"/>
      <c r="D24" s="456"/>
      <c r="E24" s="573"/>
      <c r="F24" s="584"/>
      <c r="G24" s="462"/>
      <c r="H24" s="585"/>
      <c r="I24" s="574"/>
      <c r="J24" s="574"/>
      <c r="K24" s="574"/>
      <c r="L24" s="574"/>
      <c r="M24" s="574"/>
      <c r="N24" s="574"/>
      <c r="O24" s="585"/>
    </row>
    <row r="25" spans="2:15" s="269" customFormat="1">
      <c r="B25" s="433">
        <v>1</v>
      </c>
      <c r="C25" s="434" t="s">
        <v>205</v>
      </c>
      <c r="D25" s="435">
        <v>84745780978.525604</v>
      </c>
      <c r="E25" s="436">
        <v>84734192693.728302</v>
      </c>
      <c r="F25" s="453">
        <v>11588284.797300002</v>
      </c>
      <c r="G25" s="437">
        <v>2258429144.2038999</v>
      </c>
      <c r="H25" s="436">
        <v>2253342221.2939</v>
      </c>
      <c r="I25" s="453">
        <v>680729.81</v>
      </c>
      <c r="J25" s="453">
        <v>4404151.96</v>
      </c>
      <c r="K25" s="453">
        <v>2041.14</v>
      </c>
      <c r="L25" s="453">
        <v>0</v>
      </c>
      <c r="M25" s="453">
        <v>0</v>
      </c>
      <c r="N25" s="438">
        <v>0</v>
      </c>
      <c r="O25" s="437">
        <v>1008444583.9087</v>
      </c>
    </row>
    <row r="26" spans="2:15" s="269" customFormat="1">
      <c r="B26" s="439">
        <v>2</v>
      </c>
      <c r="C26" s="440" t="s">
        <v>917</v>
      </c>
      <c r="D26" s="441">
        <v>6326416671.9995003</v>
      </c>
      <c r="E26" s="442">
        <v>6326416671.9995003</v>
      </c>
      <c r="F26" s="463"/>
      <c r="G26" s="443">
        <v>0</v>
      </c>
      <c r="H26" s="442">
        <v>0</v>
      </c>
      <c r="I26" s="463">
        <v>0</v>
      </c>
      <c r="J26" s="463">
        <v>0</v>
      </c>
      <c r="K26" s="463">
        <v>0</v>
      </c>
      <c r="L26" s="463">
        <v>0</v>
      </c>
      <c r="M26" s="463">
        <v>0</v>
      </c>
      <c r="N26" s="444">
        <v>0</v>
      </c>
      <c r="O26" s="443">
        <v>0</v>
      </c>
    </row>
    <row r="27" spans="2:15">
      <c r="B27" s="393">
        <v>3</v>
      </c>
      <c r="C27" s="394" t="s">
        <v>918</v>
      </c>
      <c r="D27" s="395">
        <v>284800400.61999995</v>
      </c>
      <c r="E27" s="396">
        <v>284800400.61999995</v>
      </c>
      <c r="F27" s="397"/>
      <c r="G27" s="401">
        <v>852595.16</v>
      </c>
      <c r="H27" s="396">
        <v>852595.16</v>
      </c>
      <c r="I27" s="397">
        <v>0</v>
      </c>
      <c r="J27" s="397">
        <v>0</v>
      </c>
      <c r="K27" s="397">
        <v>0</v>
      </c>
      <c r="L27" s="397">
        <v>0</v>
      </c>
      <c r="M27" s="397">
        <v>0</v>
      </c>
      <c r="N27" s="398">
        <v>0</v>
      </c>
      <c r="O27" s="401">
        <v>0</v>
      </c>
    </row>
    <row r="28" spans="2:15">
      <c r="B28" s="393">
        <v>4</v>
      </c>
      <c r="C28" s="394" t="s">
        <v>164</v>
      </c>
      <c r="D28" s="395">
        <v>3497367744.3300009</v>
      </c>
      <c r="E28" s="396">
        <v>3497367744.3300009</v>
      </c>
      <c r="F28" s="397">
        <v>0</v>
      </c>
      <c r="G28" s="401">
        <v>0</v>
      </c>
      <c r="H28" s="396">
        <v>0</v>
      </c>
      <c r="I28" s="397">
        <v>0</v>
      </c>
      <c r="J28" s="397">
        <v>0</v>
      </c>
      <c r="K28" s="397">
        <v>0</v>
      </c>
      <c r="L28" s="397">
        <v>0</v>
      </c>
      <c r="M28" s="397">
        <v>0</v>
      </c>
      <c r="N28" s="398">
        <v>0</v>
      </c>
      <c r="O28" s="401">
        <v>0</v>
      </c>
    </row>
    <row r="29" spans="2:15">
      <c r="B29" s="393">
        <v>5</v>
      </c>
      <c r="C29" s="394" t="s">
        <v>919</v>
      </c>
      <c r="D29" s="395">
        <v>18776380091.062103</v>
      </c>
      <c r="E29" s="396">
        <v>18776369152.292103</v>
      </c>
      <c r="F29" s="397">
        <v>10938.770000000002</v>
      </c>
      <c r="G29" s="401">
        <v>104325124.3679</v>
      </c>
      <c r="H29" s="396">
        <v>104325124.3479</v>
      </c>
      <c r="I29" s="397">
        <v>0</v>
      </c>
      <c r="J29" s="397">
        <v>0</v>
      </c>
      <c r="K29" s="397">
        <v>0.02</v>
      </c>
      <c r="L29" s="397">
        <v>0</v>
      </c>
      <c r="M29" s="397">
        <v>0</v>
      </c>
      <c r="N29" s="398">
        <v>0</v>
      </c>
      <c r="O29" s="401">
        <v>90554391.769999996</v>
      </c>
    </row>
    <row r="30" spans="2:15">
      <c r="B30" s="393">
        <v>6</v>
      </c>
      <c r="C30" s="394" t="s">
        <v>920</v>
      </c>
      <c r="D30" s="395">
        <v>41205485081.022606</v>
      </c>
      <c r="E30" s="396">
        <v>41201764507.576103</v>
      </c>
      <c r="F30" s="397">
        <v>3720573.4464999991</v>
      </c>
      <c r="G30" s="401">
        <v>1895884675.7373998</v>
      </c>
      <c r="H30" s="396">
        <v>1892491409.7774</v>
      </c>
      <c r="I30" s="397">
        <v>363413.77</v>
      </c>
      <c r="J30" s="397">
        <v>3029852.19</v>
      </c>
      <c r="K30" s="397">
        <v>0</v>
      </c>
      <c r="L30" s="397">
        <v>0</v>
      </c>
      <c r="M30" s="397">
        <v>0</v>
      </c>
      <c r="N30" s="398">
        <v>0</v>
      </c>
      <c r="O30" s="401">
        <v>760432134.87719989</v>
      </c>
    </row>
    <row r="31" spans="2:15">
      <c r="B31" s="393">
        <v>7</v>
      </c>
      <c r="C31" s="399" t="s">
        <v>936</v>
      </c>
      <c r="D31" s="395">
        <v>34518317340.827843</v>
      </c>
      <c r="E31" s="396">
        <v>34514596812.161346</v>
      </c>
      <c r="F31" s="397">
        <v>3720528.6664999998</v>
      </c>
      <c r="G31" s="401">
        <v>1863008494.6482999</v>
      </c>
      <c r="H31" s="396">
        <v>1859615228.6883001</v>
      </c>
      <c r="I31" s="397">
        <v>363413.77</v>
      </c>
      <c r="J31" s="397">
        <v>3029852.19</v>
      </c>
      <c r="K31" s="397">
        <v>0</v>
      </c>
      <c r="L31" s="397">
        <v>0</v>
      </c>
      <c r="M31" s="397">
        <v>0</v>
      </c>
      <c r="N31" s="398">
        <v>0</v>
      </c>
      <c r="O31" s="401">
        <v>760432134.87719989</v>
      </c>
    </row>
    <row r="32" spans="2:15">
      <c r="B32" s="393">
        <v>8</v>
      </c>
      <c r="C32" s="394" t="s">
        <v>921</v>
      </c>
      <c r="D32" s="395">
        <v>14655330985.271399</v>
      </c>
      <c r="E32" s="396">
        <v>14647474216.910599</v>
      </c>
      <c r="F32" s="397">
        <v>7856768.360799998</v>
      </c>
      <c r="G32" s="401">
        <v>257366748.93860003</v>
      </c>
      <c r="H32" s="396">
        <v>255673092.00860003</v>
      </c>
      <c r="I32" s="397">
        <v>317316.04000000004</v>
      </c>
      <c r="J32" s="397">
        <v>1374299.77</v>
      </c>
      <c r="K32" s="397">
        <v>2041.1200000000001</v>
      </c>
      <c r="L32" s="397">
        <v>0</v>
      </c>
      <c r="M32" s="397">
        <v>0</v>
      </c>
      <c r="N32" s="398">
        <v>0</v>
      </c>
      <c r="O32" s="401">
        <v>157458057.2615</v>
      </c>
    </row>
    <row r="33" spans="2:15">
      <c r="B33" s="387">
        <v>9</v>
      </c>
      <c r="C33" s="388" t="s">
        <v>190</v>
      </c>
      <c r="D33" s="389"/>
      <c r="E33" s="390"/>
      <c r="F33" s="391"/>
      <c r="G33" s="400"/>
      <c r="H33" s="390"/>
      <c r="I33" s="391"/>
      <c r="J33" s="391"/>
      <c r="K33" s="391"/>
      <c r="L33" s="391"/>
      <c r="M33" s="391"/>
      <c r="N33" s="392"/>
      <c r="O33" s="400"/>
    </row>
    <row r="34" spans="2:15">
      <c r="B34" s="393">
        <v>10</v>
      </c>
      <c r="C34" s="394" t="s">
        <v>917</v>
      </c>
      <c r="D34" s="402"/>
      <c r="E34" s="396"/>
      <c r="F34" s="397"/>
      <c r="G34" s="401"/>
      <c r="H34" s="396"/>
      <c r="I34" s="397"/>
      <c r="J34" s="397"/>
      <c r="K34" s="397"/>
      <c r="L34" s="397"/>
      <c r="M34" s="397"/>
      <c r="N34" s="398"/>
      <c r="O34" s="401"/>
    </row>
    <row r="35" spans="2:15">
      <c r="B35" s="393">
        <v>11</v>
      </c>
      <c r="C35" s="394" t="s">
        <v>918</v>
      </c>
      <c r="D35" s="403"/>
      <c r="E35" s="396"/>
      <c r="F35" s="397"/>
      <c r="G35" s="401"/>
      <c r="H35" s="396"/>
      <c r="I35" s="397"/>
      <c r="J35" s="397"/>
      <c r="K35" s="397"/>
      <c r="L35" s="397"/>
      <c r="M35" s="397"/>
      <c r="N35" s="398"/>
      <c r="O35" s="401"/>
    </row>
    <row r="36" spans="2:15">
      <c r="B36" s="393">
        <v>12</v>
      </c>
      <c r="C36" s="394" t="s">
        <v>164</v>
      </c>
      <c r="D36" s="403"/>
      <c r="E36" s="396"/>
      <c r="F36" s="397"/>
      <c r="G36" s="401"/>
      <c r="H36" s="396"/>
      <c r="I36" s="397"/>
      <c r="J36" s="397"/>
      <c r="K36" s="397"/>
      <c r="L36" s="397"/>
      <c r="M36" s="397"/>
      <c r="N36" s="398"/>
      <c r="O36" s="401"/>
    </row>
    <row r="37" spans="2:15">
      <c r="B37" s="393">
        <v>13</v>
      </c>
      <c r="C37" s="394" t="s">
        <v>919</v>
      </c>
      <c r="D37" s="403"/>
      <c r="E37" s="396"/>
      <c r="F37" s="397"/>
      <c r="G37" s="401"/>
      <c r="H37" s="396"/>
      <c r="I37" s="397"/>
      <c r="J37" s="397"/>
      <c r="K37" s="397"/>
      <c r="L37" s="397"/>
      <c r="M37" s="397"/>
      <c r="N37" s="398"/>
      <c r="O37" s="401"/>
    </row>
    <row r="38" spans="2:15">
      <c r="B38" s="393">
        <v>14</v>
      </c>
      <c r="C38" s="394" t="s">
        <v>920</v>
      </c>
      <c r="D38" s="404"/>
      <c r="E38" s="396"/>
      <c r="F38" s="397"/>
      <c r="G38" s="401"/>
      <c r="H38" s="396"/>
      <c r="I38" s="397"/>
      <c r="J38" s="397"/>
      <c r="K38" s="397"/>
      <c r="L38" s="397"/>
      <c r="M38" s="397"/>
      <c r="N38" s="398"/>
      <c r="O38" s="401"/>
    </row>
    <row r="39" spans="2:15">
      <c r="B39" s="387">
        <v>15</v>
      </c>
      <c r="C39" s="388" t="s">
        <v>206</v>
      </c>
      <c r="D39" s="389">
        <v>62464454157.378387</v>
      </c>
      <c r="E39" s="405"/>
      <c r="F39" s="406"/>
      <c r="G39" s="400">
        <v>437936114.44650006</v>
      </c>
      <c r="H39" s="405"/>
      <c r="I39" s="406"/>
      <c r="J39" s="406"/>
      <c r="K39" s="406"/>
      <c r="L39" s="406"/>
      <c r="M39" s="406"/>
      <c r="N39" s="407"/>
      <c r="O39" s="400">
        <v>157736138.35409999</v>
      </c>
    </row>
    <row r="40" spans="2:15">
      <c r="B40" s="393">
        <v>16</v>
      </c>
      <c r="C40" s="394" t="s">
        <v>917</v>
      </c>
      <c r="D40" s="395">
        <v>0</v>
      </c>
      <c r="E40" s="408"/>
      <c r="F40" s="409"/>
      <c r="G40" s="401">
        <v>0</v>
      </c>
      <c r="H40" s="408"/>
      <c r="I40" s="409"/>
      <c r="J40" s="409"/>
      <c r="K40" s="409"/>
      <c r="L40" s="409"/>
      <c r="M40" s="409"/>
      <c r="N40" s="410"/>
      <c r="O40" s="401">
        <v>0</v>
      </c>
    </row>
    <row r="41" spans="2:15">
      <c r="B41" s="393">
        <v>17</v>
      </c>
      <c r="C41" s="394" t="s">
        <v>918</v>
      </c>
      <c r="D41" s="395">
        <v>126621890.065</v>
      </c>
      <c r="E41" s="408"/>
      <c r="F41" s="409"/>
      <c r="G41" s="401">
        <v>29194.59</v>
      </c>
      <c r="H41" s="408"/>
      <c r="I41" s="409"/>
      <c r="J41" s="409"/>
      <c r="K41" s="409"/>
      <c r="L41" s="409"/>
      <c r="M41" s="409"/>
      <c r="N41" s="410"/>
      <c r="O41" s="401">
        <v>0</v>
      </c>
    </row>
    <row r="42" spans="2:15">
      <c r="B42" s="393">
        <v>18</v>
      </c>
      <c r="C42" s="394" t="s">
        <v>164</v>
      </c>
      <c r="D42" s="395">
        <v>0</v>
      </c>
      <c r="E42" s="408"/>
      <c r="F42" s="409"/>
      <c r="G42" s="401">
        <v>0</v>
      </c>
      <c r="H42" s="408"/>
      <c r="I42" s="409"/>
      <c r="J42" s="409"/>
      <c r="K42" s="409"/>
      <c r="L42" s="409"/>
      <c r="M42" s="409"/>
      <c r="N42" s="410"/>
      <c r="O42" s="401">
        <v>0</v>
      </c>
    </row>
    <row r="43" spans="2:15">
      <c r="B43" s="393">
        <v>19</v>
      </c>
      <c r="C43" s="394" t="s">
        <v>919</v>
      </c>
      <c r="D43" s="395">
        <v>4603111988.7861004</v>
      </c>
      <c r="E43" s="408"/>
      <c r="F43" s="409"/>
      <c r="G43" s="401">
        <v>5784277.0499999998</v>
      </c>
      <c r="H43" s="408"/>
      <c r="I43" s="409"/>
      <c r="J43" s="409"/>
      <c r="K43" s="409"/>
      <c r="L43" s="409"/>
      <c r="M43" s="409"/>
      <c r="N43" s="410"/>
      <c r="O43" s="401">
        <v>2432345.67</v>
      </c>
    </row>
    <row r="44" spans="2:15">
      <c r="B44" s="393">
        <v>20</v>
      </c>
      <c r="C44" s="394" t="s">
        <v>920</v>
      </c>
      <c r="D44" s="395">
        <v>34952243429.420898</v>
      </c>
      <c r="E44" s="408"/>
      <c r="F44" s="409"/>
      <c r="G44" s="401">
        <v>384326585.17830002</v>
      </c>
      <c r="H44" s="408"/>
      <c r="I44" s="409"/>
      <c r="J44" s="409"/>
      <c r="K44" s="409"/>
      <c r="L44" s="409"/>
      <c r="M44" s="409"/>
      <c r="N44" s="410"/>
      <c r="O44" s="401">
        <v>129177753.81110001</v>
      </c>
    </row>
    <row r="45" spans="2:15">
      <c r="B45" s="393">
        <v>21</v>
      </c>
      <c r="C45" s="394" t="s">
        <v>921</v>
      </c>
      <c r="D45" s="395">
        <v>19157276288.587299</v>
      </c>
      <c r="E45" s="408"/>
      <c r="F45" s="409"/>
      <c r="G45" s="401">
        <v>47796057.628199995</v>
      </c>
      <c r="H45" s="408"/>
      <c r="I45" s="409"/>
      <c r="J45" s="409"/>
      <c r="K45" s="409"/>
      <c r="L45" s="409"/>
      <c r="M45" s="409"/>
      <c r="N45" s="410"/>
      <c r="O45" s="401">
        <v>26126038.872999996</v>
      </c>
    </row>
    <row r="46" spans="2:15">
      <c r="B46" s="387">
        <v>22</v>
      </c>
      <c r="C46" s="388" t="s">
        <v>70</v>
      </c>
      <c r="D46" s="389">
        <v>147210235135.90399</v>
      </c>
      <c r="E46" s="390"/>
      <c r="F46" s="391"/>
      <c r="G46" s="400">
        <v>2696365258.6504002</v>
      </c>
      <c r="H46" s="390"/>
      <c r="I46" s="391"/>
      <c r="J46" s="391"/>
      <c r="K46" s="391"/>
      <c r="L46" s="391"/>
      <c r="M46" s="391"/>
      <c r="N46" s="392"/>
      <c r="O46" s="400">
        <v>1166180722.2628</v>
      </c>
    </row>
    <row r="51" spans="2:18" ht="12.75" customHeight="1">
      <c r="B51" s="629"/>
      <c r="C51" s="629"/>
      <c r="D51" s="630" t="s">
        <v>924</v>
      </c>
      <c r="E51" s="631"/>
      <c r="F51" s="631"/>
      <c r="G51" s="631"/>
      <c r="H51" s="631"/>
      <c r="I51" s="632"/>
      <c r="J51" s="630" t="s">
        <v>910</v>
      </c>
      <c r="K51" s="631"/>
      <c r="L51" s="631"/>
      <c r="M51" s="631"/>
      <c r="N51" s="631"/>
      <c r="O51" s="632"/>
      <c r="P51" s="633" t="s">
        <v>937</v>
      </c>
      <c r="Q51" s="630" t="s">
        <v>938</v>
      </c>
      <c r="R51" s="631"/>
    </row>
    <row r="52" spans="2:18" ht="58.5" customHeight="1">
      <c r="B52" s="629"/>
      <c r="C52" s="634"/>
      <c r="D52" s="635"/>
      <c r="E52" s="636" t="s">
        <v>925</v>
      </c>
      <c r="F52" s="637"/>
      <c r="G52" s="635"/>
      <c r="H52" s="636" t="s">
        <v>926</v>
      </c>
      <c r="I52" s="637"/>
      <c r="J52" s="638"/>
      <c r="K52" s="636" t="s">
        <v>939</v>
      </c>
      <c r="L52" s="637"/>
      <c r="M52" s="635"/>
      <c r="N52" s="636" t="s">
        <v>940</v>
      </c>
      <c r="O52" s="637"/>
      <c r="P52" s="633"/>
      <c r="Q52" s="639" t="s">
        <v>201</v>
      </c>
      <c r="R52" s="640" t="s">
        <v>202</v>
      </c>
    </row>
    <row r="53" spans="2:18" ht="12.75" customHeight="1">
      <c r="B53" s="641" t="s">
        <v>945</v>
      </c>
      <c r="C53" s="642"/>
      <c r="D53" s="643"/>
      <c r="E53" s="643" t="s">
        <v>941</v>
      </c>
      <c r="F53" s="644" t="s">
        <v>942</v>
      </c>
      <c r="G53" s="643"/>
      <c r="H53" s="643" t="s">
        <v>942</v>
      </c>
      <c r="I53" s="644" t="s">
        <v>943</v>
      </c>
      <c r="J53" s="643"/>
      <c r="K53" s="643" t="s">
        <v>941</v>
      </c>
      <c r="L53" s="644" t="s">
        <v>942</v>
      </c>
      <c r="M53" s="643"/>
      <c r="N53" s="643" t="s">
        <v>942</v>
      </c>
      <c r="O53" s="644" t="s">
        <v>943</v>
      </c>
      <c r="P53" s="645"/>
      <c r="Q53" s="645"/>
      <c r="R53" s="646"/>
    </row>
    <row r="54" spans="2:18">
      <c r="B54" s="387">
        <v>1</v>
      </c>
      <c r="C54" s="388" t="s">
        <v>205</v>
      </c>
      <c r="D54" s="411">
        <v>84745780974.305603</v>
      </c>
      <c r="E54" s="411">
        <v>80303605425.380005</v>
      </c>
      <c r="F54" s="412">
        <v>4442175548.9256029</v>
      </c>
      <c r="G54" s="412">
        <v>2258429144.2038999</v>
      </c>
      <c r="H54" s="411">
        <v>34206804.142799996</v>
      </c>
      <c r="I54" s="412">
        <v>2215916406.9391999</v>
      </c>
      <c r="J54" s="411">
        <v>884247706</v>
      </c>
      <c r="K54" s="412">
        <v>110093448</v>
      </c>
      <c r="L54" s="412">
        <v>774154258</v>
      </c>
      <c r="M54" s="411">
        <v>1177691076</v>
      </c>
      <c r="N54" s="412">
        <v>12591846</v>
      </c>
      <c r="O54" s="412">
        <v>1164930406</v>
      </c>
      <c r="P54" s="412">
        <v>0</v>
      </c>
      <c r="Q54" s="411">
        <v>22833089736</v>
      </c>
      <c r="R54" s="412">
        <v>526883422</v>
      </c>
    </row>
    <row r="55" spans="2:18">
      <c r="B55" s="393">
        <v>2</v>
      </c>
      <c r="C55" s="394" t="s">
        <v>917</v>
      </c>
      <c r="D55" s="413">
        <v>6326416671.9995003</v>
      </c>
      <c r="E55" s="413">
        <v>6326416671.9995003</v>
      </c>
      <c r="F55" s="414">
        <v>0</v>
      </c>
      <c r="G55" s="414">
        <v>0</v>
      </c>
      <c r="H55" s="413">
        <v>0</v>
      </c>
      <c r="I55" s="414">
        <v>0</v>
      </c>
      <c r="J55" s="413">
        <v>0</v>
      </c>
      <c r="K55" s="414">
        <v>0</v>
      </c>
      <c r="L55" s="414">
        <v>0</v>
      </c>
      <c r="M55" s="413">
        <v>0</v>
      </c>
      <c r="N55" s="414">
        <v>0</v>
      </c>
      <c r="O55" s="414">
        <v>0</v>
      </c>
      <c r="P55" s="414">
        <v>0</v>
      </c>
      <c r="Q55" s="413">
        <v>0</v>
      </c>
      <c r="R55" s="414">
        <v>0</v>
      </c>
    </row>
    <row r="56" spans="2:18">
      <c r="B56" s="393">
        <v>3</v>
      </c>
      <c r="C56" s="394" t="s">
        <v>918</v>
      </c>
      <c r="D56" s="413">
        <v>284800400.61999995</v>
      </c>
      <c r="E56" s="413">
        <v>282945266.71499997</v>
      </c>
      <c r="F56" s="414">
        <v>1855133.9049999998</v>
      </c>
      <c r="G56" s="414">
        <v>852595.16</v>
      </c>
      <c r="H56" s="413">
        <v>0</v>
      </c>
      <c r="I56" s="414">
        <v>852595.16</v>
      </c>
      <c r="J56" s="413">
        <v>940304</v>
      </c>
      <c r="K56" s="414">
        <v>678962</v>
      </c>
      <c r="L56" s="414">
        <v>261342</v>
      </c>
      <c r="M56" s="413">
        <v>432742</v>
      </c>
      <c r="N56" s="414">
        <v>0</v>
      </c>
      <c r="O56" s="414">
        <v>432742</v>
      </c>
      <c r="P56" s="414">
        <v>0</v>
      </c>
      <c r="Q56" s="413">
        <v>5373080</v>
      </c>
      <c r="R56" s="414">
        <v>346758</v>
      </c>
    </row>
    <row r="57" spans="2:18">
      <c r="B57" s="393">
        <v>4</v>
      </c>
      <c r="C57" s="394" t="s">
        <v>164</v>
      </c>
      <c r="D57" s="413">
        <v>3497367744.3300009</v>
      </c>
      <c r="E57" s="413">
        <v>3497367744.3300009</v>
      </c>
      <c r="F57" s="414">
        <v>0</v>
      </c>
      <c r="G57" s="414">
        <v>0</v>
      </c>
      <c r="H57" s="413">
        <v>0</v>
      </c>
      <c r="I57" s="414">
        <v>0</v>
      </c>
      <c r="J57" s="413">
        <v>0</v>
      </c>
      <c r="K57" s="414">
        <v>0</v>
      </c>
      <c r="L57" s="414">
        <v>0</v>
      </c>
      <c r="M57" s="413">
        <v>0</v>
      </c>
      <c r="N57" s="414">
        <v>0</v>
      </c>
      <c r="O57" s="414">
        <v>0</v>
      </c>
      <c r="P57" s="414">
        <v>0</v>
      </c>
      <c r="Q57" s="413">
        <v>0</v>
      </c>
      <c r="R57" s="414">
        <v>0</v>
      </c>
    </row>
    <row r="58" spans="2:18">
      <c r="B58" s="393">
        <v>5</v>
      </c>
      <c r="C58" s="394" t="s">
        <v>919</v>
      </c>
      <c r="D58" s="413">
        <v>18776380091.062103</v>
      </c>
      <c r="E58" s="413">
        <v>18670008113.742104</v>
      </c>
      <c r="F58" s="414">
        <v>106371977.32000002</v>
      </c>
      <c r="G58" s="414">
        <v>104325124.3679</v>
      </c>
      <c r="H58" s="413">
        <v>883299.83</v>
      </c>
      <c r="I58" s="414">
        <v>103441751.07789999</v>
      </c>
      <c r="J58" s="413">
        <v>18873531</v>
      </c>
      <c r="K58" s="414">
        <v>17269284</v>
      </c>
      <c r="L58" s="414">
        <v>1604247</v>
      </c>
      <c r="M58" s="413">
        <v>46676264</v>
      </c>
      <c r="N58" s="414">
        <v>362450</v>
      </c>
      <c r="O58" s="414">
        <v>46313814</v>
      </c>
      <c r="P58" s="414">
        <v>0</v>
      </c>
      <c r="Q58" s="413">
        <v>2801032154</v>
      </c>
      <c r="R58" s="414">
        <v>34544139</v>
      </c>
    </row>
    <row r="59" spans="2:18">
      <c r="B59" s="393">
        <v>6</v>
      </c>
      <c r="C59" s="394" t="s">
        <v>920</v>
      </c>
      <c r="D59" s="413">
        <v>41205485081.022606</v>
      </c>
      <c r="E59" s="413">
        <v>38041902264.698006</v>
      </c>
      <c r="F59" s="414">
        <v>3163582816.3246007</v>
      </c>
      <c r="G59" s="414">
        <v>1895884675.7373998</v>
      </c>
      <c r="H59" s="413">
        <v>28759371.489999998</v>
      </c>
      <c r="I59" s="414">
        <v>1859101501.6004</v>
      </c>
      <c r="J59" s="413">
        <v>613744902</v>
      </c>
      <c r="K59" s="414">
        <v>77603021</v>
      </c>
      <c r="L59" s="414">
        <v>536141881</v>
      </c>
      <c r="M59" s="413">
        <v>950703689</v>
      </c>
      <c r="N59" s="414">
        <v>11340916</v>
      </c>
      <c r="O59" s="414">
        <v>939209083</v>
      </c>
      <c r="P59" s="414">
        <v>0</v>
      </c>
      <c r="Q59" s="413">
        <v>12298244715</v>
      </c>
      <c r="R59" s="414">
        <v>441016044</v>
      </c>
    </row>
    <row r="60" spans="2:18">
      <c r="B60" s="393">
        <v>7</v>
      </c>
      <c r="C60" s="399" t="s">
        <v>944</v>
      </c>
      <c r="D60" s="413">
        <v>34518317340.827843</v>
      </c>
      <c r="E60" s="413">
        <v>31749328539.653744</v>
      </c>
      <c r="F60" s="414">
        <v>2768988801.1740999</v>
      </c>
      <c r="G60" s="414">
        <v>1863008494.6482999</v>
      </c>
      <c r="H60" s="413">
        <v>28759371.489999998</v>
      </c>
      <c r="I60" s="414">
        <v>1826225320.5113001</v>
      </c>
      <c r="J60" s="413">
        <v>565842908</v>
      </c>
      <c r="K60" s="414">
        <v>62919607</v>
      </c>
      <c r="L60" s="414">
        <v>502923301</v>
      </c>
      <c r="M60" s="413">
        <v>922247047</v>
      </c>
      <c r="N60" s="414">
        <v>11340916</v>
      </c>
      <c r="O60" s="414">
        <v>910752441</v>
      </c>
      <c r="P60" s="414">
        <v>0</v>
      </c>
      <c r="Q60" s="413">
        <v>10634319884</v>
      </c>
      <c r="R60" s="414">
        <v>437443748</v>
      </c>
    </row>
    <row r="61" spans="2:18">
      <c r="B61" s="393">
        <v>8</v>
      </c>
      <c r="C61" s="394" t="s">
        <v>921</v>
      </c>
      <c r="D61" s="413">
        <v>14655330985.271399</v>
      </c>
      <c r="E61" s="413">
        <v>13484965363.895399</v>
      </c>
      <c r="F61" s="414">
        <v>1170365621.3759995</v>
      </c>
      <c r="G61" s="414">
        <v>257366748.93860003</v>
      </c>
      <c r="H61" s="413">
        <v>4564132.8228000002</v>
      </c>
      <c r="I61" s="414">
        <v>252520559.10090002</v>
      </c>
      <c r="J61" s="413">
        <v>246395456</v>
      </c>
      <c r="K61" s="414">
        <v>10248668</v>
      </c>
      <c r="L61" s="414">
        <v>236146788</v>
      </c>
      <c r="M61" s="413">
        <v>179878381</v>
      </c>
      <c r="N61" s="414">
        <v>888480</v>
      </c>
      <c r="O61" s="414">
        <v>178974767</v>
      </c>
      <c r="P61" s="414">
        <v>0</v>
      </c>
      <c r="Q61" s="413">
        <v>7728439346</v>
      </c>
      <c r="R61" s="414">
        <v>50976481</v>
      </c>
    </row>
    <row r="62" spans="2:18">
      <c r="B62" s="387">
        <v>9</v>
      </c>
      <c r="C62" s="388" t="s">
        <v>190</v>
      </c>
      <c r="D62" s="411">
        <v>0</v>
      </c>
      <c r="E62" s="411">
        <v>0</v>
      </c>
      <c r="F62" s="412">
        <v>0</v>
      </c>
      <c r="G62" s="412">
        <v>0</v>
      </c>
      <c r="H62" s="411">
        <v>0</v>
      </c>
      <c r="I62" s="412">
        <v>0</v>
      </c>
      <c r="J62" s="411">
        <v>0</v>
      </c>
      <c r="K62" s="412">
        <v>0</v>
      </c>
      <c r="L62" s="412">
        <v>0</v>
      </c>
      <c r="M62" s="411">
        <v>0</v>
      </c>
      <c r="N62" s="412">
        <v>0</v>
      </c>
      <c r="O62" s="412">
        <v>0</v>
      </c>
      <c r="P62" s="412">
        <v>0</v>
      </c>
      <c r="Q62" s="411">
        <v>0</v>
      </c>
      <c r="R62" s="412">
        <v>0</v>
      </c>
    </row>
    <row r="63" spans="2:18">
      <c r="B63" s="393">
        <v>10</v>
      </c>
      <c r="C63" s="394" t="s">
        <v>917</v>
      </c>
      <c r="D63" s="413">
        <v>0</v>
      </c>
      <c r="E63" s="413">
        <v>0</v>
      </c>
      <c r="F63" s="414">
        <v>0</v>
      </c>
      <c r="G63" s="414">
        <v>0</v>
      </c>
      <c r="H63" s="413">
        <v>0</v>
      </c>
      <c r="I63" s="414">
        <v>0</v>
      </c>
      <c r="J63" s="413">
        <v>0</v>
      </c>
      <c r="K63" s="414">
        <v>0</v>
      </c>
      <c r="L63" s="414">
        <v>0</v>
      </c>
      <c r="M63" s="413">
        <v>0</v>
      </c>
      <c r="N63" s="414">
        <v>0</v>
      </c>
      <c r="O63" s="414">
        <v>0</v>
      </c>
      <c r="P63" s="414">
        <v>0</v>
      </c>
      <c r="Q63" s="413">
        <v>0</v>
      </c>
      <c r="R63" s="414">
        <v>0</v>
      </c>
    </row>
    <row r="64" spans="2:18">
      <c r="B64" s="393">
        <v>11</v>
      </c>
      <c r="C64" s="394" t="s">
        <v>918</v>
      </c>
      <c r="D64" s="413">
        <v>0</v>
      </c>
      <c r="E64" s="413">
        <v>0</v>
      </c>
      <c r="F64" s="414">
        <v>0</v>
      </c>
      <c r="G64" s="414">
        <v>0</v>
      </c>
      <c r="H64" s="413">
        <v>0</v>
      </c>
      <c r="I64" s="414">
        <v>0</v>
      </c>
      <c r="J64" s="413">
        <v>0</v>
      </c>
      <c r="K64" s="414">
        <v>0</v>
      </c>
      <c r="L64" s="414">
        <v>0</v>
      </c>
      <c r="M64" s="413">
        <v>0</v>
      </c>
      <c r="N64" s="414">
        <v>0</v>
      </c>
      <c r="O64" s="414">
        <v>0</v>
      </c>
      <c r="P64" s="414">
        <v>0</v>
      </c>
      <c r="Q64" s="413">
        <v>0</v>
      </c>
      <c r="R64" s="414">
        <v>0</v>
      </c>
    </row>
    <row r="65" spans="2:18">
      <c r="B65" s="393">
        <v>12</v>
      </c>
      <c r="C65" s="394" t="s">
        <v>164</v>
      </c>
      <c r="D65" s="413">
        <v>0</v>
      </c>
      <c r="E65" s="413">
        <v>0</v>
      </c>
      <c r="F65" s="414">
        <v>0</v>
      </c>
      <c r="G65" s="414">
        <v>0</v>
      </c>
      <c r="H65" s="413">
        <v>0</v>
      </c>
      <c r="I65" s="414">
        <v>0</v>
      </c>
      <c r="J65" s="413">
        <v>0</v>
      </c>
      <c r="K65" s="414">
        <v>0</v>
      </c>
      <c r="L65" s="414">
        <v>0</v>
      </c>
      <c r="M65" s="413">
        <v>0</v>
      </c>
      <c r="N65" s="414">
        <v>0</v>
      </c>
      <c r="O65" s="414">
        <v>0</v>
      </c>
      <c r="P65" s="414">
        <v>0</v>
      </c>
      <c r="Q65" s="413">
        <v>0</v>
      </c>
      <c r="R65" s="414">
        <v>0</v>
      </c>
    </row>
    <row r="66" spans="2:18">
      <c r="B66" s="393">
        <v>13</v>
      </c>
      <c r="C66" s="394" t="s">
        <v>919</v>
      </c>
      <c r="D66" s="413">
        <v>0</v>
      </c>
      <c r="E66" s="413">
        <v>0</v>
      </c>
      <c r="F66" s="414">
        <v>0</v>
      </c>
      <c r="G66" s="414">
        <v>0</v>
      </c>
      <c r="H66" s="413">
        <v>0</v>
      </c>
      <c r="I66" s="414">
        <v>0</v>
      </c>
      <c r="J66" s="413">
        <v>0</v>
      </c>
      <c r="K66" s="414">
        <v>0</v>
      </c>
      <c r="L66" s="414">
        <v>0</v>
      </c>
      <c r="M66" s="413">
        <v>0</v>
      </c>
      <c r="N66" s="414">
        <v>0</v>
      </c>
      <c r="O66" s="414">
        <v>0</v>
      </c>
      <c r="P66" s="414">
        <v>0</v>
      </c>
      <c r="Q66" s="413">
        <v>0</v>
      </c>
      <c r="R66" s="414">
        <v>0</v>
      </c>
    </row>
    <row r="67" spans="2:18">
      <c r="B67" s="393">
        <v>14</v>
      </c>
      <c r="C67" s="394" t="s">
        <v>920</v>
      </c>
      <c r="D67" s="413">
        <v>0</v>
      </c>
      <c r="E67" s="413">
        <v>0</v>
      </c>
      <c r="F67" s="414">
        <v>0</v>
      </c>
      <c r="G67" s="414">
        <v>0</v>
      </c>
      <c r="H67" s="413">
        <v>0</v>
      </c>
      <c r="I67" s="414">
        <v>0</v>
      </c>
      <c r="J67" s="413">
        <v>0</v>
      </c>
      <c r="K67" s="414">
        <v>0</v>
      </c>
      <c r="L67" s="414">
        <v>0</v>
      </c>
      <c r="M67" s="413">
        <v>0</v>
      </c>
      <c r="N67" s="414">
        <v>0</v>
      </c>
      <c r="O67" s="414">
        <v>0</v>
      </c>
      <c r="P67" s="414">
        <v>0</v>
      </c>
      <c r="Q67" s="413">
        <v>0</v>
      </c>
      <c r="R67" s="414">
        <v>0</v>
      </c>
    </row>
    <row r="68" spans="2:18">
      <c r="B68" s="387">
        <v>15</v>
      </c>
      <c r="C68" s="388" t="s">
        <v>206</v>
      </c>
      <c r="D68" s="411">
        <v>62464454157.378387</v>
      </c>
      <c r="E68" s="411">
        <v>60977896762.427902</v>
      </c>
      <c r="F68" s="412">
        <v>1486557393.9504998</v>
      </c>
      <c r="G68" s="412">
        <v>437936114.44650006</v>
      </c>
      <c r="H68" s="411">
        <v>2388049.5099999998</v>
      </c>
      <c r="I68" s="412">
        <v>419861203.85460001</v>
      </c>
      <c r="J68" s="411">
        <v>78525200</v>
      </c>
      <c r="K68" s="412">
        <v>31986312</v>
      </c>
      <c r="L68" s="412">
        <v>46538888</v>
      </c>
      <c r="M68" s="411">
        <v>103290722</v>
      </c>
      <c r="N68" s="412">
        <v>109535</v>
      </c>
      <c r="O68" s="412">
        <v>87575429</v>
      </c>
      <c r="P68" s="415"/>
      <c r="Q68" s="411">
        <v>18577034411</v>
      </c>
      <c r="R68" s="412">
        <v>141447985</v>
      </c>
    </row>
    <row r="69" spans="2:18">
      <c r="B69" s="393">
        <v>16</v>
      </c>
      <c r="C69" s="394" t="s">
        <v>917</v>
      </c>
      <c r="D69" s="413">
        <v>0</v>
      </c>
      <c r="E69" s="413">
        <v>0</v>
      </c>
      <c r="F69" s="414">
        <v>0</v>
      </c>
      <c r="G69" s="414">
        <v>0</v>
      </c>
      <c r="H69" s="413">
        <v>0</v>
      </c>
      <c r="I69" s="414">
        <v>0</v>
      </c>
      <c r="J69" s="413">
        <v>0</v>
      </c>
      <c r="K69" s="414">
        <v>0</v>
      </c>
      <c r="L69" s="414">
        <v>0</v>
      </c>
      <c r="M69" s="413">
        <v>0</v>
      </c>
      <c r="N69" s="414">
        <v>0</v>
      </c>
      <c r="O69" s="414">
        <v>0</v>
      </c>
      <c r="P69" s="416"/>
      <c r="Q69" s="413">
        <v>0</v>
      </c>
      <c r="R69" s="414">
        <v>0</v>
      </c>
    </row>
    <row r="70" spans="2:18">
      <c r="B70" s="393">
        <v>17</v>
      </c>
      <c r="C70" s="394" t="s">
        <v>918</v>
      </c>
      <c r="D70" s="413">
        <v>126621890.065</v>
      </c>
      <c r="E70" s="413">
        <v>126200801.265</v>
      </c>
      <c r="F70" s="414">
        <v>421088.8</v>
      </c>
      <c r="G70" s="414">
        <v>29194.59</v>
      </c>
      <c r="H70" s="413">
        <v>0</v>
      </c>
      <c r="I70" s="414">
        <v>29194.59</v>
      </c>
      <c r="J70" s="413">
        <v>38461</v>
      </c>
      <c r="K70" s="414">
        <v>17888</v>
      </c>
      <c r="L70" s="414">
        <v>20573</v>
      </c>
      <c r="M70" s="413">
        <v>324</v>
      </c>
      <c r="N70" s="414">
        <v>0</v>
      </c>
      <c r="O70" s="414">
        <v>0</v>
      </c>
      <c r="P70" s="416"/>
      <c r="Q70" s="413">
        <v>15631198</v>
      </c>
      <c r="R70" s="414">
        <v>11874</v>
      </c>
    </row>
    <row r="71" spans="2:18">
      <c r="B71" s="393">
        <v>18</v>
      </c>
      <c r="C71" s="394" t="s">
        <v>164</v>
      </c>
      <c r="D71" s="413">
        <v>0</v>
      </c>
      <c r="E71" s="413">
        <v>0</v>
      </c>
      <c r="F71" s="414">
        <v>0</v>
      </c>
      <c r="G71" s="414">
        <v>0</v>
      </c>
      <c r="H71" s="413">
        <v>0</v>
      </c>
      <c r="I71" s="414">
        <v>0</v>
      </c>
      <c r="J71" s="413">
        <v>0</v>
      </c>
      <c r="K71" s="414">
        <v>0</v>
      </c>
      <c r="L71" s="414">
        <v>0</v>
      </c>
      <c r="M71" s="413">
        <v>0</v>
      </c>
      <c r="N71" s="414">
        <v>0</v>
      </c>
      <c r="O71" s="414">
        <v>0</v>
      </c>
      <c r="P71" s="416"/>
      <c r="Q71" s="413">
        <v>0</v>
      </c>
      <c r="R71" s="414">
        <v>0</v>
      </c>
    </row>
    <row r="72" spans="2:18">
      <c r="B72" s="393">
        <v>19</v>
      </c>
      <c r="C72" s="394" t="s">
        <v>919</v>
      </c>
      <c r="D72" s="413">
        <v>4603111988.7861004</v>
      </c>
      <c r="E72" s="413">
        <v>4587745364.4461002</v>
      </c>
      <c r="F72" s="414">
        <v>15366624.34</v>
      </c>
      <c r="G72" s="414">
        <v>5784277.0499999998</v>
      </c>
      <c r="H72" s="413">
        <v>0</v>
      </c>
      <c r="I72" s="414">
        <v>5633422.6950000003</v>
      </c>
      <c r="J72" s="413">
        <v>1709159</v>
      </c>
      <c r="K72" s="414">
        <v>1410729</v>
      </c>
      <c r="L72" s="414">
        <v>298430</v>
      </c>
      <c r="M72" s="413">
        <v>578650</v>
      </c>
      <c r="N72" s="414">
        <v>0</v>
      </c>
      <c r="O72" s="414">
        <v>578650</v>
      </c>
      <c r="P72" s="416"/>
      <c r="Q72" s="413">
        <v>1575223359</v>
      </c>
      <c r="R72" s="414">
        <v>1419075</v>
      </c>
    </row>
    <row r="73" spans="2:18">
      <c r="B73" s="393">
        <v>20</v>
      </c>
      <c r="C73" s="394" t="s">
        <v>920</v>
      </c>
      <c r="D73" s="413">
        <v>34952243429.420898</v>
      </c>
      <c r="E73" s="413">
        <v>33850806037.111801</v>
      </c>
      <c r="F73" s="414">
        <v>1101437391.3090999</v>
      </c>
      <c r="G73" s="414">
        <v>384326585.17830002</v>
      </c>
      <c r="H73" s="413">
        <v>2014762.5</v>
      </c>
      <c r="I73" s="414">
        <v>367932945.77139997</v>
      </c>
      <c r="J73" s="413">
        <v>56643033</v>
      </c>
      <c r="K73" s="414">
        <v>25135355</v>
      </c>
      <c r="L73" s="414">
        <v>31507678</v>
      </c>
      <c r="M73" s="413">
        <v>79696639</v>
      </c>
      <c r="N73" s="414">
        <v>90602</v>
      </c>
      <c r="O73" s="414">
        <v>71552909</v>
      </c>
      <c r="P73" s="416"/>
      <c r="Q73" s="413">
        <v>7698773433</v>
      </c>
      <c r="R73" s="414">
        <v>113275411</v>
      </c>
    </row>
    <row r="74" spans="2:18">
      <c r="B74" s="393">
        <v>21</v>
      </c>
      <c r="C74" s="394" t="s">
        <v>921</v>
      </c>
      <c r="D74" s="413">
        <v>19157276288.587299</v>
      </c>
      <c r="E74" s="413">
        <v>18787943999.085899</v>
      </c>
      <c r="F74" s="414">
        <v>369332289.50139999</v>
      </c>
      <c r="G74" s="414">
        <v>47796057.628199995</v>
      </c>
      <c r="H74" s="413">
        <v>373287.01</v>
      </c>
      <c r="I74" s="414">
        <v>46265640.798199996</v>
      </c>
      <c r="J74" s="413">
        <v>20068802</v>
      </c>
      <c r="K74" s="414">
        <v>5356595</v>
      </c>
      <c r="L74" s="414">
        <v>14712207</v>
      </c>
      <c r="M74" s="413">
        <v>23015109</v>
      </c>
      <c r="N74" s="414">
        <v>18933</v>
      </c>
      <c r="O74" s="414">
        <v>15443870</v>
      </c>
      <c r="P74" s="416"/>
      <c r="Q74" s="413">
        <v>9287406414</v>
      </c>
      <c r="R74" s="414">
        <v>26741625</v>
      </c>
    </row>
    <row r="75" spans="2:18">
      <c r="B75" s="387">
        <v>22</v>
      </c>
      <c r="C75" s="388" t="s">
        <v>70</v>
      </c>
      <c r="D75" s="411">
        <v>147210235131.68399</v>
      </c>
      <c r="E75" s="411">
        <v>141281502187.80792</v>
      </c>
      <c r="F75" s="412">
        <v>5928732942.8761024</v>
      </c>
      <c r="G75" s="412">
        <v>2696365258.6504002</v>
      </c>
      <c r="H75" s="411">
        <v>36594853.652799994</v>
      </c>
      <c r="I75" s="412">
        <v>2635777610.7937999</v>
      </c>
      <c r="J75" s="411">
        <v>962772906</v>
      </c>
      <c r="K75" s="412">
        <v>142079760</v>
      </c>
      <c r="L75" s="412">
        <v>820693146</v>
      </c>
      <c r="M75" s="411">
        <v>1280981798</v>
      </c>
      <c r="N75" s="412">
        <v>12701381</v>
      </c>
      <c r="O75" s="412">
        <v>1252505835</v>
      </c>
      <c r="P75" s="412">
        <v>0</v>
      </c>
      <c r="Q75" s="411">
        <v>41410124147</v>
      </c>
      <c r="R75" s="412">
        <v>668331407</v>
      </c>
    </row>
    <row r="80" spans="2:18">
      <c r="B80" s="647" t="s">
        <v>945</v>
      </c>
      <c r="C80" s="648"/>
      <c r="D80" s="648"/>
      <c r="E80" s="649" t="s">
        <v>946</v>
      </c>
      <c r="F80" s="650"/>
    </row>
    <row r="81" spans="2:6">
      <c r="B81" s="651"/>
      <c r="C81" s="641"/>
      <c r="D81" s="641"/>
      <c r="E81" s="630"/>
      <c r="F81" s="631"/>
    </row>
    <row r="82" spans="2:6" ht="25.5">
      <c r="B82" s="651"/>
      <c r="C82" s="641"/>
      <c r="D82" s="641"/>
      <c r="E82" s="652" t="s">
        <v>947</v>
      </c>
      <c r="F82" s="653" t="s">
        <v>948</v>
      </c>
    </row>
    <row r="83" spans="2:6">
      <c r="B83" s="417">
        <v>1</v>
      </c>
      <c r="C83" s="418" t="s">
        <v>949</v>
      </c>
      <c r="D83" s="419"/>
      <c r="E83" s="420">
        <v>0</v>
      </c>
      <c r="F83" s="421">
        <v>0</v>
      </c>
    </row>
    <row r="84" spans="2:6">
      <c r="B84" s="393">
        <v>2</v>
      </c>
      <c r="C84" s="68" t="s">
        <v>950</v>
      </c>
      <c r="D84" s="422"/>
      <c r="E84" s="423">
        <v>0</v>
      </c>
      <c r="F84" s="424">
        <v>0</v>
      </c>
    </row>
    <row r="85" spans="2:6">
      <c r="B85" s="393">
        <v>3</v>
      </c>
      <c r="C85" s="68" t="s">
        <v>951</v>
      </c>
      <c r="D85" s="422"/>
      <c r="E85" s="423">
        <v>0</v>
      </c>
      <c r="F85" s="424">
        <v>0</v>
      </c>
    </row>
    <row r="86" spans="2:6">
      <c r="B86" s="393">
        <v>4</v>
      </c>
      <c r="C86" s="68" t="s">
        <v>952</v>
      </c>
      <c r="D86" s="422"/>
      <c r="E86" s="423">
        <v>0</v>
      </c>
      <c r="F86" s="424">
        <v>0</v>
      </c>
    </row>
    <row r="87" spans="2:6">
      <c r="B87" s="393">
        <v>5</v>
      </c>
      <c r="C87" s="68" t="s">
        <v>953</v>
      </c>
      <c r="D87" s="422"/>
      <c r="E87" s="423">
        <v>0</v>
      </c>
      <c r="F87" s="424">
        <v>0</v>
      </c>
    </row>
    <row r="88" spans="2:6">
      <c r="B88" s="393">
        <v>6</v>
      </c>
      <c r="C88" s="186" t="s">
        <v>954</v>
      </c>
      <c r="D88" s="422"/>
      <c r="E88" s="423">
        <v>0</v>
      </c>
      <c r="F88" s="424">
        <v>0</v>
      </c>
    </row>
    <row r="89" spans="2:6">
      <c r="B89" s="393">
        <v>7</v>
      </c>
      <c r="C89" s="68" t="s">
        <v>302</v>
      </c>
      <c r="D89" s="422"/>
      <c r="E89" s="423">
        <v>0</v>
      </c>
      <c r="F89" s="424">
        <v>0</v>
      </c>
    </row>
    <row r="90" spans="2:6">
      <c r="B90" s="387">
        <v>8</v>
      </c>
      <c r="C90" s="425" t="s">
        <v>70</v>
      </c>
      <c r="D90" s="426"/>
      <c r="E90" s="427">
        <v>0</v>
      </c>
      <c r="F90" s="428">
        <v>0</v>
      </c>
    </row>
  </sheetData>
  <mergeCells count="39">
    <mergeCell ref="B80:D82"/>
    <mergeCell ref="E80:F81"/>
    <mergeCell ref="B24:C24"/>
    <mergeCell ref="D51:I51"/>
    <mergeCell ref="J51:O51"/>
    <mergeCell ref="B53:C53"/>
    <mergeCell ref="P51:P53"/>
    <mergeCell ref="Q51:R51"/>
    <mergeCell ref="E52:F52"/>
    <mergeCell ref="H52:I52"/>
    <mergeCell ref="K52:L52"/>
    <mergeCell ref="N52:O52"/>
    <mergeCell ref="Q52:Q53"/>
    <mergeCell ref="R52:R53"/>
    <mergeCell ref="D20:O20"/>
    <mergeCell ref="E21:F21"/>
    <mergeCell ref="H21:O21"/>
    <mergeCell ref="E22:E24"/>
    <mergeCell ref="F22:F24"/>
    <mergeCell ref="H22:H24"/>
    <mergeCell ref="I22:I24"/>
    <mergeCell ref="J22:J24"/>
    <mergeCell ref="K22:K24"/>
    <mergeCell ref="L22:L24"/>
    <mergeCell ref="M22:M24"/>
    <mergeCell ref="N22:N24"/>
    <mergeCell ref="O22:O24"/>
    <mergeCell ref="B2:J2"/>
    <mergeCell ref="B3:C5"/>
    <mergeCell ref="D3:G3"/>
    <mergeCell ref="H3:I3"/>
    <mergeCell ref="J3:K3"/>
    <mergeCell ref="D4:D5"/>
    <mergeCell ref="E4:E5"/>
    <mergeCell ref="F4:G4"/>
    <mergeCell ref="H4:H5"/>
    <mergeCell ref="I4:I5"/>
    <mergeCell ref="J4:J5"/>
    <mergeCell ref="K4:K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4"/>
  <sheetViews>
    <sheetView workbookViewId="0"/>
  </sheetViews>
  <sheetFormatPr defaultRowHeight="12.75"/>
  <cols>
    <col min="1" max="1" width="3.7109375" style="31" customWidth="1"/>
    <col min="2" max="2" width="7" style="31" customWidth="1"/>
    <col min="3" max="3" width="72.28515625" style="31" bestFit="1" customWidth="1"/>
    <col min="4" max="4" width="14.85546875" style="31" customWidth="1"/>
    <col min="5" max="5" width="14.28515625" style="31" customWidth="1"/>
    <col min="6" max="16384" width="9.140625" style="31"/>
  </cols>
  <sheetData>
    <row r="1" spans="2:10" ht="21" customHeight="1"/>
    <row r="2" spans="2:10" ht="48" customHeight="1">
      <c r="B2" s="555" t="s">
        <v>213</v>
      </c>
      <c r="C2" s="555"/>
      <c r="D2" s="555"/>
      <c r="E2" s="555"/>
      <c r="F2" s="555"/>
      <c r="G2" s="555"/>
      <c r="H2" s="555"/>
      <c r="I2" s="555"/>
      <c r="J2" s="555"/>
    </row>
    <row r="3" spans="2:10" ht="48" customHeight="1">
      <c r="B3" s="22" t="s">
        <v>945</v>
      </c>
      <c r="C3" s="14"/>
      <c r="D3" s="43" t="s">
        <v>214</v>
      </c>
      <c r="E3" s="43" t="s">
        <v>215</v>
      </c>
    </row>
    <row r="4" spans="2:10" s="114" customFormat="1">
      <c r="B4" s="116">
        <v>1</v>
      </c>
      <c r="C4" s="126" t="s">
        <v>217</v>
      </c>
      <c r="D4" s="115">
        <v>2708827</v>
      </c>
      <c r="E4" s="115"/>
    </row>
    <row r="5" spans="2:10">
      <c r="B5" s="117">
        <v>2</v>
      </c>
      <c r="C5" s="41" t="s">
        <v>218</v>
      </c>
      <c r="D5" s="69">
        <v>1056124</v>
      </c>
      <c r="E5" s="69"/>
    </row>
    <row r="6" spans="2:10">
      <c r="B6" s="117">
        <v>3</v>
      </c>
      <c r="C6" s="41" t="s">
        <v>219</v>
      </c>
      <c r="D6" s="69">
        <v>1081213</v>
      </c>
      <c r="E6" s="69"/>
    </row>
    <row r="7" spans="2:10">
      <c r="B7" s="117">
        <v>4</v>
      </c>
      <c r="C7" s="41" t="s">
        <v>220</v>
      </c>
      <c r="D7" s="69"/>
      <c r="E7" s="69"/>
    </row>
    <row r="8" spans="2:10">
      <c r="B8" s="117">
        <v>5</v>
      </c>
      <c r="C8" s="41" t="s">
        <v>221</v>
      </c>
      <c r="D8" s="69"/>
      <c r="E8" s="69"/>
    </row>
    <row r="9" spans="2:10">
      <c r="B9" s="117">
        <v>6</v>
      </c>
      <c r="C9" s="41" t="s">
        <v>222</v>
      </c>
      <c r="D9" s="69">
        <v>-60</v>
      </c>
      <c r="E9" s="69"/>
    </row>
    <row r="10" spans="2:10">
      <c r="B10" s="117">
        <v>7</v>
      </c>
      <c r="C10" s="41" t="s">
        <v>372</v>
      </c>
      <c r="D10" s="69"/>
      <c r="E10" s="69"/>
    </row>
    <row r="11" spans="2:10">
      <c r="B11" s="117">
        <v>8</v>
      </c>
      <c r="C11" s="41" t="s">
        <v>223</v>
      </c>
      <c r="D11" s="69">
        <v>-622222</v>
      </c>
      <c r="E11" s="69"/>
    </row>
    <row r="12" spans="2:10" s="114" customFormat="1">
      <c r="B12" s="138">
        <v>9</v>
      </c>
      <c r="C12" s="139" t="s">
        <v>216</v>
      </c>
      <c r="D12" s="140">
        <f>+D4+D5-D6-D7+D8+D9+D10+D11</f>
        <v>2061456</v>
      </c>
      <c r="E12" s="140"/>
    </row>
    <row r="13" spans="2:10">
      <c r="B13" s="117">
        <v>10</v>
      </c>
      <c r="C13" s="41" t="s">
        <v>224</v>
      </c>
      <c r="D13" s="69">
        <v>114649</v>
      </c>
      <c r="E13" s="69"/>
    </row>
    <row r="14" spans="2:10" ht="13.5" thickBot="1">
      <c r="B14" s="119">
        <v>11</v>
      </c>
      <c r="C14" s="128" t="s">
        <v>225</v>
      </c>
      <c r="D14" s="118">
        <v>134082</v>
      </c>
      <c r="E14" s="118"/>
    </row>
  </sheetData>
  <mergeCells count="1">
    <mergeCell ref="B2:J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16"/>
  <sheetViews>
    <sheetView workbookViewId="0">
      <selection activeCell="D9" sqref="D9"/>
    </sheetView>
  </sheetViews>
  <sheetFormatPr defaultRowHeight="12.75"/>
  <cols>
    <col min="1" max="1" width="3.7109375" style="31" customWidth="1"/>
    <col min="2" max="2" width="6.140625" style="31" customWidth="1"/>
    <col min="3" max="3" width="75.7109375" style="31" customWidth="1"/>
    <col min="4" max="4" width="19.5703125" style="31" customWidth="1"/>
    <col min="5" max="5" width="7.140625" style="31" customWidth="1"/>
    <col min="6" max="16384" width="9.140625" style="31"/>
  </cols>
  <sheetData>
    <row r="1" spans="2:9" ht="21" customHeight="1"/>
    <row r="2" spans="2:9" ht="48" customHeight="1">
      <c r="B2" s="555" t="s">
        <v>520</v>
      </c>
      <c r="C2" s="555"/>
      <c r="D2" s="555"/>
      <c r="E2" s="555"/>
      <c r="F2" s="555"/>
      <c r="G2" s="555"/>
      <c r="H2" s="555"/>
      <c r="I2" s="555"/>
    </row>
    <row r="3" spans="2:9" ht="37.5" customHeight="1">
      <c r="B3" s="22" t="s">
        <v>945</v>
      </c>
      <c r="C3" s="14"/>
      <c r="D3" s="43" t="s">
        <v>231</v>
      </c>
    </row>
    <row r="4" spans="2:9" s="114" customFormat="1">
      <c r="B4" s="116">
        <v>1</v>
      </c>
      <c r="C4" s="123" t="s">
        <v>217</v>
      </c>
      <c r="D4" s="115">
        <v>2020</v>
      </c>
      <c r="E4" s="170"/>
      <c r="F4" s="170"/>
      <c r="G4" s="170"/>
      <c r="H4" s="170"/>
    </row>
    <row r="5" spans="2:9">
      <c r="B5" s="117">
        <v>2</v>
      </c>
      <c r="C5" s="124" t="s">
        <v>227</v>
      </c>
      <c r="D5" s="69">
        <v>478</v>
      </c>
      <c r="E5" s="68"/>
      <c r="F5" s="68"/>
      <c r="G5" s="68"/>
      <c r="H5" s="68"/>
    </row>
    <row r="6" spans="2:9">
      <c r="B6" s="117">
        <v>3</v>
      </c>
      <c r="C6" s="124" t="s">
        <v>228</v>
      </c>
      <c r="D6" s="69">
        <v>381</v>
      </c>
      <c r="E6" s="68"/>
      <c r="F6" s="68"/>
      <c r="G6" s="68"/>
      <c r="H6" s="68"/>
    </row>
    <row r="7" spans="2:9">
      <c r="B7" s="117">
        <v>4</v>
      </c>
      <c r="C7" s="124" t="s">
        <v>229</v>
      </c>
      <c r="D7" s="69">
        <v>-266</v>
      </c>
      <c r="E7" s="68"/>
      <c r="F7" s="68"/>
      <c r="G7" s="68"/>
      <c r="H7" s="68"/>
    </row>
    <row r="8" spans="2:9">
      <c r="B8" s="117">
        <v>5</v>
      </c>
      <c r="C8" s="124" t="s">
        <v>230</v>
      </c>
      <c r="D8" s="69">
        <v>-404</v>
      </c>
      <c r="E8" s="68"/>
      <c r="F8" s="68"/>
      <c r="G8" s="68"/>
      <c r="H8" s="68"/>
    </row>
    <row r="9" spans="2:9" s="114" customFormat="1" ht="13.5" thickBot="1">
      <c r="B9" s="169">
        <v>6</v>
      </c>
      <c r="C9" s="125" t="s">
        <v>216</v>
      </c>
      <c r="D9" s="71">
        <f>+D4+D5-D6+D7+D8</f>
        <v>1447</v>
      </c>
      <c r="E9" s="170"/>
      <c r="F9" s="170"/>
      <c r="G9" s="170"/>
      <c r="H9" s="170"/>
    </row>
    <row r="10" spans="2:9">
      <c r="B10" s="68"/>
      <c r="C10" s="68"/>
      <c r="D10" s="68"/>
      <c r="E10" s="68"/>
      <c r="F10" s="68"/>
      <c r="G10" s="68"/>
      <c r="H10" s="68"/>
    </row>
    <row r="11" spans="2:9">
      <c r="B11" s="68"/>
      <c r="C11" s="68"/>
      <c r="D11" s="68"/>
      <c r="E11" s="68"/>
      <c r="F11" s="68"/>
      <c r="G11" s="68"/>
      <c r="H11" s="68"/>
    </row>
    <row r="16" spans="2:9">
      <c r="C16" s="31" t="s">
        <v>41</v>
      </c>
    </row>
  </sheetData>
  <mergeCells count="1">
    <mergeCell ref="B2:I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10"/>
  <sheetViews>
    <sheetView workbookViewId="0">
      <selection activeCell="H5" sqref="H5"/>
    </sheetView>
  </sheetViews>
  <sheetFormatPr defaultRowHeight="12.75"/>
  <cols>
    <col min="1" max="1" width="3.7109375" style="31" customWidth="1"/>
    <col min="2" max="2" width="9.140625" style="31"/>
    <col min="3" max="3" width="36.7109375" style="31" customWidth="1"/>
    <col min="4" max="4" width="9.140625" style="31"/>
    <col min="5" max="9" width="14.42578125" style="31" customWidth="1"/>
    <col min="10" max="16384" width="9.140625" style="31"/>
  </cols>
  <sheetData>
    <row r="1" spans="2:9" ht="21" customHeight="1"/>
    <row r="2" spans="2:9" ht="48" customHeight="1">
      <c r="B2" s="555" t="s">
        <v>237</v>
      </c>
      <c r="C2" s="555"/>
      <c r="D2" s="555"/>
      <c r="E2" s="555"/>
      <c r="F2" s="555"/>
      <c r="G2" s="555"/>
      <c r="H2" s="555"/>
      <c r="I2" s="555"/>
    </row>
    <row r="3" spans="2:9" ht="66.75" customHeight="1">
      <c r="B3" s="22" t="s">
        <v>945</v>
      </c>
      <c r="C3" s="14"/>
      <c r="D3" s="14"/>
      <c r="E3" s="15" t="s">
        <v>240</v>
      </c>
      <c r="F3" s="15" t="s">
        <v>241</v>
      </c>
      <c r="G3" s="15" t="s">
        <v>242</v>
      </c>
      <c r="H3" s="15" t="s">
        <v>243</v>
      </c>
      <c r="I3" s="15" t="s">
        <v>244</v>
      </c>
    </row>
    <row r="4" spans="2:9">
      <c r="B4" s="117">
        <v>1</v>
      </c>
      <c r="C4" s="41" t="s">
        <v>238</v>
      </c>
      <c r="D4" s="69"/>
      <c r="E4" s="69">
        <v>98624</v>
      </c>
      <c r="F4" s="57">
        <v>56252</v>
      </c>
      <c r="G4" s="57">
        <v>28636</v>
      </c>
      <c r="H4" s="57">
        <v>926</v>
      </c>
      <c r="I4" s="57"/>
    </row>
    <row r="5" spans="2:9">
      <c r="B5" s="117">
        <v>2</v>
      </c>
      <c r="C5" s="41" t="s">
        <v>239</v>
      </c>
      <c r="D5" s="69"/>
      <c r="E5" s="69"/>
      <c r="F5" s="57"/>
      <c r="G5" s="57"/>
      <c r="H5" s="57"/>
      <c r="I5" s="57"/>
    </row>
    <row r="6" spans="2:9" s="114" customFormat="1">
      <c r="B6" s="138">
        <v>3</v>
      </c>
      <c r="C6" s="139" t="s">
        <v>191</v>
      </c>
      <c r="D6" s="140"/>
      <c r="E6" s="140">
        <f>SUM(E4:E5)</f>
        <v>98624</v>
      </c>
      <c r="F6" s="140">
        <f t="shared" ref="F6:H6" si="0">SUM(F4:F5)</f>
        <v>56252</v>
      </c>
      <c r="G6" s="140">
        <f t="shared" si="0"/>
        <v>28636</v>
      </c>
      <c r="H6" s="140">
        <f t="shared" si="0"/>
        <v>926</v>
      </c>
      <c r="I6" s="140"/>
    </row>
    <row r="7" spans="2:9" ht="13.5" thickBot="1">
      <c r="B7" s="120">
        <v>4</v>
      </c>
      <c r="C7" s="141" t="s">
        <v>203</v>
      </c>
      <c r="D7" s="121"/>
      <c r="E7" s="121">
        <v>285</v>
      </c>
      <c r="F7" s="122">
        <v>529</v>
      </c>
      <c r="G7" s="122">
        <v>67</v>
      </c>
      <c r="H7" s="122">
        <v>25</v>
      </c>
      <c r="I7" s="122"/>
    </row>
    <row r="8" spans="2:9">
      <c r="B8" s="117"/>
      <c r="C8" s="41"/>
      <c r="D8" s="69"/>
      <c r="E8" s="69"/>
    </row>
    <row r="9" spans="2:9">
      <c r="B9" s="117"/>
      <c r="C9" s="41"/>
      <c r="D9" s="69"/>
      <c r="E9" s="69"/>
    </row>
    <row r="10" spans="2:9">
      <c r="B10" s="117"/>
      <c r="C10" s="127"/>
      <c r="D10" s="69"/>
      <c r="E10" s="69"/>
    </row>
  </sheetData>
  <mergeCells count="1">
    <mergeCell ref="B2:I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3"/>
  <sheetViews>
    <sheetView workbookViewId="0">
      <selection activeCell="D6" sqref="D6"/>
    </sheetView>
  </sheetViews>
  <sheetFormatPr defaultRowHeight="12.75"/>
  <cols>
    <col min="1" max="1" width="3.7109375" style="50" customWidth="1"/>
    <col min="2" max="2" width="4.140625" style="50" customWidth="1"/>
    <col min="3" max="3" width="54" style="50" customWidth="1"/>
    <col min="4" max="4" width="14.28515625" style="50" customWidth="1"/>
    <col min="5" max="5" width="13.5703125" style="50" customWidth="1"/>
    <col min="6" max="6" width="2.85546875" style="50" customWidth="1"/>
    <col min="7" max="8" width="14.28515625" style="50" customWidth="1"/>
    <col min="9" max="9" width="2.5703125" style="50" customWidth="1"/>
    <col min="10" max="12" width="14.28515625" style="50" customWidth="1"/>
    <col min="13" max="13" width="11.28515625" style="50" bestFit="1" customWidth="1"/>
    <col min="14" max="16384" width="9.140625" style="50"/>
  </cols>
  <sheetData>
    <row r="1" spans="1:11" ht="21" customHeight="1">
      <c r="A1" s="31"/>
      <c r="B1" s="31"/>
      <c r="C1" s="31"/>
      <c r="D1" s="31"/>
      <c r="E1" s="31"/>
      <c r="F1" s="31"/>
      <c r="G1" s="31"/>
      <c r="H1" s="31"/>
      <c r="I1" s="31"/>
    </row>
    <row r="2" spans="1:11" ht="48.75" customHeight="1">
      <c r="A2" s="47"/>
      <c r="B2" s="555" t="s">
        <v>246</v>
      </c>
      <c r="C2" s="555"/>
      <c r="D2" s="555"/>
      <c r="E2" s="555"/>
      <c r="F2" s="555"/>
      <c r="G2" s="555"/>
      <c r="H2" s="555"/>
      <c r="I2" s="555"/>
      <c r="J2" s="555"/>
    </row>
    <row r="3" spans="1:11" ht="42.75" customHeight="1">
      <c r="A3" s="142"/>
      <c r="B3" s="146" t="s">
        <v>945</v>
      </c>
      <c r="C3" s="14"/>
      <c r="D3" s="588" t="s">
        <v>247</v>
      </c>
      <c r="E3" s="588"/>
      <c r="F3" s="99"/>
      <c r="G3" s="588" t="s">
        <v>248</v>
      </c>
      <c r="H3" s="588"/>
      <c r="I3" s="99"/>
      <c r="J3" s="588" t="s">
        <v>249</v>
      </c>
      <c r="K3" s="588"/>
    </row>
    <row r="4" spans="1:11" ht="25.5" customHeight="1">
      <c r="A4" s="117"/>
      <c r="B4" s="144"/>
      <c r="C4" s="147" t="s">
        <v>250</v>
      </c>
      <c r="D4" s="59" t="s">
        <v>251</v>
      </c>
      <c r="E4" s="59" t="s">
        <v>252</v>
      </c>
      <c r="F4" s="59"/>
      <c r="G4" s="59" t="s">
        <v>251</v>
      </c>
      <c r="H4" s="59" t="s">
        <v>252</v>
      </c>
      <c r="I4" s="59"/>
      <c r="J4" s="59" t="s">
        <v>94</v>
      </c>
      <c r="K4" s="219" t="s">
        <v>497</v>
      </c>
    </row>
    <row r="5" spans="1:11">
      <c r="A5" s="117"/>
      <c r="B5" s="41">
        <v>1</v>
      </c>
      <c r="C5" s="58" t="s">
        <v>114</v>
      </c>
      <c r="D5" s="69">
        <v>6505</v>
      </c>
      <c r="E5" s="69"/>
      <c r="F5" s="69"/>
      <c r="G5" s="69">
        <v>7130</v>
      </c>
      <c r="H5" s="69"/>
      <c r="I5" s="69"/>
      <c r="J5" s="69"/>
      <c r="K5" s="69"/>
    </row>
    <row r="6" spans="1:11">
      <c r="A6" s="116"/>
      <c r="B6" s="41">
        <v>2</v>
      </c>
      <c r="C6" s="58" t="s">
        <v>253</v>
      </c>
      <c r="D6" s="69">
        <v>270</v>
      </c>
      <c r="E6" s="69">
        <v>63</v>
      </c>
      <c r="F6" s="69"/>
      <c r="G6" s="69">
        <v>270</v>
      </c>
      <c r="H6" s="69"/>
      <c r="I6" s="69"/>
      <c r="J6" s="69"/>
      <c r="K6" s="69"/>
    </row>
    <row r="7" spans="1:11">
      <c r="A7" s="117"/>
      <c r="B7" s="41">
        <v>3</v>
      </c>
      <c r="C7" s="58" t="s">
        <v>128</v>
      </c>
      <c r="D7" s="69"/>
      <c r="E7" s="69"/>
      <c r="F7" s="69"/>
      <c r="G7" s="69"/>
      <c r="H7" s="69"/>
      <c r="I7" s="69"/>
      <c r="J7" s="69"/>
      <c r="K7" s="69"/>
    </row>
    <row r="8" spans="1:11">
      <c r="B8" s="41">
        <v>4</v>
      </c>
      <c r="C8" s="58" t="s">
        <v>129</v>
      </c>
      <c r="D8" s="69"/>
      <c r="E8" s="69"/>
      <c r="F8" s="69"/>
      <c r="G8" s="69"/>
      <c r="H8" s="69"/>
      <c r="I8" s="69"/>
      <c r="J8" s="69"/>
      <c r="K8" s="69"/>
    </row>
    <row r="9" spans="1:11">
      <c r="B9" s="41">
        <v>5</v>
      </c>
      <c r="C9" s="58" t="s">
        <v>130</v>
      </c>
      <c r="D9" s="69"/>
      <c r="E9" s="69"/>
      <c r="F9" s="69"/>
      <c r="G9" s="69"/>
      <c r="H9" s="69"/>
      <c r="I9" s="69"/>
      <c r="J9" s="69"/>
      <c r="K9" s="69"/>
    </row>
    <row r="10" spans="1:11">
      <c r="B10" s="41">
        <v>6</v>
      </c>
      <c r="C10" s="58" t="s">
        <v>115</v>
      </c>
      <c r="D10" s="69">
        <v>6895</v>
      </c>
      <c r="E10" s="69">
        <v>458</v>
      </c>
      <c r="F10" s="69"/>
      <c r="G10" s="69">
        <v>2130</v>
      </c>
      <c r="H10" s="69">
        <v>136</v>
      </c>
      <c r="I10" s="69"/>
      <c r="J10" s="69">
        <v>505</v>
      </c>
      <c r="K10" s="69">
        <v>22</v>
      </c>
    </row>
    <row r="11" spans="1:11">
      <c r="B11" s="41">
        <v>7</v>
      </c>
      <c r="C11" s="58" t="s">
        <v>116</v>
      </c>
      <c r="D11" s="69">
        <v>12</v>
      </c>
      <c r="E11" s="69">
        <v>372</v>
      </c>
      <c r="F11" s="69"/>
      <c r="G11" s="69">
        <v>13</v>
      </c>
      <c r="H11" s="69">
        <v>250</v>
      </c>
      <c r="I11" s="69"/>
      <c r="J11" s="69">
        <v>262</v>
      </c>
      <c r="K11" s="69">
        <v>100</v>
      </c>
    </row>
    <row r="12" spans="1:11">
      <c r="B12" s="41">
        <v>8</v>
      </c>
      <c r="C12" s="58" t="s">
        <v>119</v>
      </c>
      <c r="D12" s="69">
        <v>1188</v>
      </c>
      <c r="E12" s="69">
        <v>3</v>
      </c>
      <c r="F12" s="69"/>
      <c r="G12" s="69">
        <v>1188</v>
      </c>
      <c r="H12" s="69"/>
      <c r="I12" s="69"/>
      <c r="J12" s="69">
        <v>890</v>
      </c>
      <c r="K12" s="69">
        <v>75</v>
      </c>
    </row>
    <row r="13" spans="1:11">
      <c r="B13" s="41">
        <v>9</v>
      </c>
      <c r="C13" s="58" t="s">
        <v>131</v>
      </c>
      <c r="D13" s="69"/>
      <c r="E13" s="69"/>
      <c r="F13" s="69"/>
      <c r="G13" s="69"/>
      <c r="H13" s="69"/>
      <c r="I13" s="69"/>
      <c r="J13" s="69"/>
      <c r="K13" s="69"/>
    </row>
    <row r="14" spans="1:11">
      <c r="B14" s="41">
        <v>10</v>
      </c>
      <c r="C14" s="58" t="s">
        <v>132</v>
      </c>
      <c r="D14" s="69">
        <v>3</v>
      </c>
      <c r="E14" s="69"/>
      <c r="F14" s="69"/>
      <c r="G14" s="69">
        <v>3</v>
      </c>
      <c r="H14" s="69"/>
      <c r="I14" s="69"/>
      <c r="J14" s="69">
        <v>5</v>
      </c>
      <c r="K14" s="69">
        <v>149</v>
      </c>
    </row>
    <row r="15" spans="1:11">
      <c r="B15" s="41">
        <v>11</v>
      </c>
      <c r="C15" s="58" t="s">
        <v>254</v>
      </c>
      <c r="D15" s="69"/>
      <c r="E15" s="69"/>
      <c r="F15" s="69"/>
      <c r="G15" s="69"/>
      <c r="H15" s="69"/>
      <c r="I15" s="69"/>
      <c r="J15" s="69"/>
      <c r="K15" s="69"/>
    </row>
    <row r="16" spans="1:11">
      <c r="B16" s="41">
        <v>12</v>
      </c>
      <c r="C16" s="58" t="s">
        <v>134</v>
      </c>
      <c r="D16" s="69"/>
      <c r="E16" s="69"/>
      <c r="F16" s="69"/>
      <c r="G16" s="69"/>
      <c r="H16" s="69"/>
      <c r="I16" s="69"/>
      <c r="J16" s="69"/>
      <c r="K16" s="69"/>
    </row>
    <row r="17" spans="2:14">
      <c r="B17" s="41">
        <v>13</v>
      </c>
      <c r="C17" s="58" t="s">
        <v>255</v>
      </c>
      <c r="D17" s="69"/>
      <c r="E17" s="69"/>
      <c r="F17" s="69"/>
      <c r="G17" s="69"/>
      <c r="H17" s="69"/>
      <c r="I17" s="69"/>
      <c r="J17" s="69"/>
      <c r="K17" s="69"/>
    </row>
    <row r="18" spans="2:14">
      <c r="B18" s="41">
        <v>14</v>
      </c>
      <c r="C18" s="58" t="s">
        <v>256</v>
      </c>
      <c r="D18" s="69"/>
      <c r="E18" s="69"/>
      <c r="F18" s="69"/>
      <c r="G18" s="69"/>
      <c r="H18" s="69"/>
      <c r="I18" s="69"/>
      <c r="J18" s="69"/>
      <c r="K18" s="69"/>
    </row>
    <row r="19" spans="2:14">
      <c r="B19" s="41">
        <v>15</v>
      </c>
      <c r="C19" s="58" t="s">
        <v>125</v>
      </c>
      <c r="D19" s="69">
        <v>1494</v>
      </c>
      <c r="E19" s="69"/>
      <c r="F19" s="69"/>
      <c r="G19" s="69">
        <v>1494</v>
      </c>
      <c r="H19" s="69"/>
      <c r="I19" s="69"/>
      <c r="J19" s="69">
        <v>3070</v>
      </c>
      <c r="K19" s="69">
        <v>206</v>
      </c>
    </row>
    <row r="20" spans="2:14">
      <c r="B20" s="41">
        <v>16</v>
      </c>
      <c r="C20" s="58" t="s">
        <v>257</v>
      </c>
      <c r="D20" s="69">
        <v>2597</v>
      </c>
      <c r="E20" s="69"/>
      <c r="F20" s="69"/>
      <c r="G20" s="69">
        <v>2597</v>
      </c>
      <c r="H20" s="69"/>
      <c r="I20" s="69"/>
      <c r="J20" s="69">
        <v>2252</v>
      </c>
      <c r="K20" s="69">
        <v>87</v>
      </c>
    </row>
    <row r="21" spans="2:14" ht="13.5" thickBot="1">
      <c r="B21" s="145">
        <v>17</v>
      </c>
      <c r="C21" s="35" t="s">
        <v>70</v>
      </c>
      <c r="D21" s="71">
        <f>SUM(D5:D20)</f>
        <v>18964</v>
      </c>
      <c r="E21" s="71">
        <f t="shared" ref="E21:J21" si="0">SUM(E5:E20)</f>
        <v>896</v>
      </c>
      <c r="F21" s="71"/>
      <c r="G21" s="71">
        <f t="shared" si="0"/>
        <v>14825</v>
      </c>
      <c r="H21" s="71">
        <f t="shared" si="0"/>
        <v>386</v>
      </c>
      <c r="I21" s="71">
        <f t="shared" si="0"/>
        <v>0</v>
      </c>
      <c r="J21" s="71">
        <f t="shared" si="0"/>
        <v>6984</v>
      </c>
      <c r="K21" s="71">
        <v>46</v>
      </c>
      <c r="L21" s="213"/>
      <c r="M21" s="213"/>
      <c r="N21" s="221"/>
    </row>
    <row r="22" spans="2:14">
      <c r="B22" s="31"/>
      <c r="C22" s="31"/>
      <c r="D22" s="31"/>
      <c r="E22" s="31"/>
      <c r="F22" s="31"/>
      <c r="G22" s="31"/>
      <c r="H22" s="31"/>
      <c r="I22" s="31"/>
      <c r="J22" s="31"/>
      <c r="K22" s="31"/>
      <c r="M22" s="214"/>
    </row>
    <row r="23" spans="2:14">
      <c r="B23" s="50" t="s">
        <v>396</v>
      </c>
    </row>
    <row r="24" spans="2:14">
      <c r="B24" s="50" t="s">
        <v>395</v>
      </c>
    </row>
    <row r="25" spans="2:14">
      <c r="J25" s="158"/>
    </row>
    <row r="26" spans="2:14">
      <c r="J26" s="158"/>
    </row>
    <row r="27" spans="2:14">
      <c r="D27" s="158"/>
      <c r="J27" s="158"/>
    </row>
    <row r="28" spans="2:14">
      <c r="J28" s="158"/>
    </row>
    <row r="29" spans="2:14">
      <c r="D29" s="158"/>
    </row>
    <row r="30" spans="2:14">
      <c r="D30" s="158"/>
      <c r="J30" s="158"/>
    </row>
    <row r="33" spans="4:4">
      <c r="D33" s="158"/>
    </row>
  </sheetData>
  <mergeCells count="4">
    <mergeCell ref="B2:J2"/>
    <mergeCell ref="D3:E3"/>
    <mergeCell ref="G3:H3"/>
    <mergeCell ref="J3:K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4"/>
  <sheetViews>
    <sheetView workbookViewId="0">
      <selection activeCell="B4" sqref="B4"/>
    </sheetView>
  </sheetViews>
  <sheetFormatPr defaultRowHeight="12.75"/>
  <cols>
    <col min="1" max="1" width="3.7109375" style="50" customWidth="1"/>
    <col min="2" max="2" width="5.140625" style="50" customWidth="1"/>
    <col min="3" max="3" width="43" style="50" customWidth="1"/>
    <col min="4" max="17" width="7.28515625" style="50" customWidth="1"/>
    <col min="18" max="18" width="9.85546875" style="50" customWidth="1"/>
    <col min="19" max="19" width="10.42578125" style="50" customWidth="1"/>
    <col min="20" max="21" width="10.28515625" style="50" bestFit="1" customWidth="1"/>
    <col min="22" max="16384" width="9.140625" style="50"/>
  </cols>
  <sheetData>
    <row r="1" spans="1:21" ht="21" customHeight="1">
      <c r="A1" s="31"/>
      <c r="B1" s="31"/>
      <c r="C1" s="31"/>
      <c r="D1" s="31"/>
      <c r="E1" s="31"/>
      <c r="F1" s="31"/>
      <c r="G1" s="31"/>
      <c r="H1" s="31"/>
    </row>
    <row r="2" spans="1:21" ht="48" customHeight="1">
      <c r="A2" s="47"/>
      <c r="B2" s="555" t="s">
        <v>262</v>
      </c>
      <c r="C2" s="555"/>
      <c r="D2" s="555"/>
      <c r="E2" s="555"/>
      <c r="F2" s="555"/>
      <c r="G2" s="555"/>
      <c r="H2" s="555"/>
      <c r="I2" s="555"/>
      <c r="J2" s="555"/>
    </row>
    <row r="3" spans="1:21" ht="23.25" customHeight="1">
      <c r="A3" s="142"/>
      <c r="B3" s="146" t="s">
        <v>945</v>
      </c>
      <c r="C3" s="14"/>
      <c r="D3" s="588" t="s">
        <v>259</v>
      </c>
      <c r="E3" s="588"/>
      <c r="F3" s="588"/>
      <c r="G3" s="588"/>
      <c r="H3" s="588"/>
      <c r="I3" s="588"/>
      <c r="J3" s="588"/>
      <c r="K3" s="588"/>
      <c r="L3" s="588"/>
      <c r="M3" s="588"/>
      <c r="N3" s="588"/>
      <c r="O3" s="588"/>
      <c r="P3" s="588"/>
      <c r="Q3" s="588"/>
      <c r="R3" s="588"/>
      <c r="S3" s="588"/>
      <c r="T3" s="589" t="s">
        <v>70</v>
      </c>
      <c r="U3" s="590" t="s">
        <v>260</v>
      </c>
    </row>
    <row r="4" spans="1:21" ht="21.75" customHeight="1">
      <c r="A4" s="117"/>
      <c r="B4" s="144" t="s">
        <v>248</v>
      </c>
      <c r="C4" s="147"/>
      <c r="D4" s="149">
        <v>0</v>
      </c>
      <c r="E4" s="149">
        <v>0.02</v>
      </c>
      <c r="F4" s="149">
        <v>0.04</v>
      </c>
      <c r="G4" s="150">
        <v>0.1</v>
      </c>
      <c r="H4" s="150">
        <v>0.2</v>
      </c>
      <c r="I4" s="150">
        <v>0.35</v>
      </c>
      <c r="J4" s="150">
        <v>0.5</v>
      </c>
      <c r="K4" s="150">
        <v>0.7</v>
      </c>
      <c r="L4" s="150">
        <v>0.75</v>
      </c>
      <c r="M4" s="149">
        <v>1</v>
      </c>
      <c r="N4" s="149">
        <v>1.5</v>
      </c>
      <c r="O4" s="149">
        <v>2.5</v>
      </c>
      <c r="P4" s="149">
        <v>3.7</v>
      </c>
      <c r="Q4" s="150">
        <v>12.5</v>
      </c>
      <c r="R4" s="151" t="s">
        <v>69</v>
      </c>
      <c r="S4" s="151" t="s">
        <v>261</v>
      </c>
      <c r="T4" s="589"/>
      <c r="U4" s="590"/>
    </row>
    <row r="5" spans="1:21">
      <c r="A5" s="117"/>
      <c r="B5" s="134">
        <v>1</v>
      </c>
      <c r="C5" s="58" t="s">
        <v>114</v>
      </c>
      <c r="D5" s="69">
        <v>7130</v>
      </c>
      <c r="E5" s="69"/>
      <c r="F5" s="69"/>
      <c r="G5" s="69"/>
      <c r="H5" s="69"/>
      <c r="I5" s="69"/>
      <c r="J5" s="69"/>
      <c r="K5" s="69"/>
      <c r="L5" s="69"/>
      <c r="M5" s="154"/>
      <c r="N5" s="154"/>
      <c r="O5" s="154"/>
      <c r="P5" s="154"/>
      <c r="Q5" s="154"/>
      <c r="R5" s="154"/>
      <c r="S5" s="154"/>
      <c r="T5" s="154">
        <f>SUM(D5:S5)</f>
        <v>7130</v>
      </c>
      <c r="U5" s="154"/>
    </row>
    <row r="6" spans="1:21">
      <c r="A6" s="116"/>
      <c r="B6" s="134">
        <v>2</v>
      </c>
      <c r="C6" s="58" t="s">
        <v>253</v>
      </c>
      <c r="D6" s="69">
        <v>270</v>
      </c>
      <c r="E6" s="69"/>
      <c r="F6" s="69"/>
      <c r="G6" s="69"/>
      <c r="H6" s="69"/>
      <c r="I6" s="69"/>
      <c r="J6" s="69"/>
      <c r="K6" s="69"/>
      <c r="L6" s="69"/>
      <c r="M6" s="154"/>
      <c r="N6" s="154"/>
      <c r="O6" s="154"/>
      <c r="P6" s="154"/>
      <c r="Q6" s="154"/>
      <c r="R6" s="154"/>
      <c r="S6" s="154"/>
      <c r="T6" s="154">
        <f t="shared" ref="T6:T20" si="0">SUM(D6:S6)</f>
        <v>270</v>
      </c>
      <c r="U6" s="216">
        <v>270</v>
      </c>
    </row>
    <row r="7" spans="1:21">
      <c r="A7" s="117"/>
      <c r="B7" s="134">
        <v>3</v>
      </c>
      <c r="C7" s="58" t="s">
        <v>128</v>
      </c>
      <c r="D7" s="69"/>
      <c r="E7" s="69"/>
      <c r="F7" s="69"/>
      <c r="G7" s="69"/>
      <c r="H7" s="69"/>
      <c r="I7" s="69"/>
      <c r="J7" s="69"/>
      <c r="K7" s="69"/>
      <c r="L7" s="69"/>
      <c r="M7" s="154"/>
      <c r="N7" s="154"/>
      <c r="O7" s="154"/>
      <c r="P7" s="154"/>
      <c r="Q7" s="154"/>
      <c r="R7" s="154"/>
      <c r="S7" s="154"/>
      <c r="T7" s="154"/>
      <c r="U7" s="154"/>
    </row>
    <row r="8" spans="1:21">
      <c r="B8" s="134">
        <v>4</v>
      </c>
      <c r="C8" s="58" t="s">
        <v>129</v>
      </c>
      <c r="D8" s="69"/>
      <c r="E8" s="69"/>
      <c r="F8" s="69"/>
      <c r="G8" s="69"/>
      <c r="H8" s="69"/>
      <c r="I8" s="69"/>
      <c r="J8" s="69"/>
      <c r="K8" s="69"/>
      <c r="L8" s="69"/>
      <c r="M8" s="154"/>
      <c r="N8" s="154"/>
      <c r="O8" s="154"/>
      <c r="P8" s="154"/>
      <c r="Q8" s="154"/>
      <c r="R8" s="154"/>
      <c r="S8" s="154"/>
      <c r="T8" s="154"/>
      <c r="U8" s="154"/>
    </row>
    <row r="9" spans="1:21">
      <c r="B9" s="134">
        <v>5</v>
      </c>
      <c r="C9" s="58" t="s">
        <v>130</v>
      </c>
      <c r="D9" s="69"/>
      <c r="E9" s="69"/>
      <c r="F9" s="69"/>
      <c r="G9" s="69"/>
      <c r="H9" s="69"/>
      <c r="I9" s="69"/>
      <c r="J9" s="69"/>
      <c r="K9" s="69"/>
      <c r="L9" s="69"/>
      <c r="M9" s="154"/>
      <c r="N9" s="154"/>
      <c r="O9" s="154"/>
      <c r="P9" s="154"/>
      <c r="Q9" s="154"/>
      <c r="R9" s="154"/>
      <c r="S9" s="154"/>
      <c r="T9" s="154"/>
      <c r="U9" s="154"/>
    </row>
    <row r="10" spans="1:21">
      <c r="B10" s="134">
        <v>6</v>
      </c>
      <c r="C10" s="58" t="s">
        <v>115</v>
      </c>
      <c r="D10" s="69"/>
      <c r="E10" s="69"/>
      <c r="F10" s="69"/>
      <c r="G10" s="69"/>
      <c r="H10" s="69">
        <v>1943</v>
      </c>
      <c r="I10" s="69"/>
      <c r="J10" s="69">
        <v>323</v>
      </c>
      <c r="K10" s="69"/>
      <c r="L10" s="69"/>
      <c r="M10" s="154"/>
      <c r="N10" s="154"/>
      <c r="O10" s="154"/>
      <c r="P10" s="154"/>
      <c r="Q10" s="154"/>
      <c r="R10" s="154"/>
      <c r="S10" s="154"/>
      <c r="T10" s="154">
        <f t="shared" si="0"/>
        <v>2266</v>
      </c>
      <c r="U10" s="216">
        <v>1226</v>
      </c>
    </row>
    <row r="11" spans="1:21">
      <c r="B11" s="134">
        <v>7</v>
      </c>
      <c r="C11" s="58" t="s">
        <v>116</v>
      </c>
      <c r="D11" s="69"/>
      <c r="E11" s="69"/>
      <c r="F11" s="69"/>
      <c r="G11" s="69"/>
      <c r="H11" s="69"/>
      <c r="I11" s="69"/>
      <c r="J11" s="69"/>
      <c r="K11" s="69"/>
      <c r="L11" s="69"/>
      <c r="M11" s="154">
        <v>263</v>
      </c>
      <c r="N11" s="154"/>
      <c r="O11" s="154"/>
      <c r="P11" s="154"/>
      <c r="Q11" s="154"/>
      <c r="R11" s="154"/>
      <c r="S11" s="154"/>
      <c r="T11" s="154">
        <f t="shared" si="0"/>
        <v>263</v>
      </c>
      <c r="U11" s="154">
        <v>263</v>
      </c>
    </row>
    <row r="12" spans="1:21">
      <c r="B12" s="134">
        <v>8</v>
      </c>
      <c r="C12" s="58" t="s">
        <v>119</v>
      </c>
      <c r="D12" s="69"/>
      <c r="E12" s="69"/>
      <c r="F12" s="69"/>
      <c r="G12" s="69"/>
      <c r="H12" s="69"/>
      <c r="I12" s="69"/>
      <c r="J12" s="69"/>
      <c r="K12" s="69"/>
      <c r="L12" s="69">
        <v>1188</v>
      </c>
      <c r="M12" s="154"/>
      <c r="N12" s="154"/>
      <c r="O12" s="154"/>
      <c r="P12" s="154"/>
      <c r="Q12" s="154"/>
      <c r="R12" s="154"/>
      <c r="S12" s="154"/>
      <c r="T12" s="154">
        <f t="shared" si="0"/>
        <v>1188</v>
      </c>
      <c r="U12" s="154">
        <v>1188</v>
      </c>
    </row>
    <row r="13" spans="1:21">
      <c r="B13" s="134">
        <v>9</v>
      </c>
      <c r="C13" s="58" t="s">
        <v>131</v>
      </c>
      <c r="D13" s="69"/>
      <c r="E13" s="69"/>
      <c r="F13" s="69"/>
      <c r="G13" s="69"/>
      <c r="H13" s="69"/>
      <c r="I13" s="69"/>
      <c r="J13" s="69"/>
      <c r="K13" s="69"/>
      <c r="L13" s="69"/>
      <c r="M13" s="154"/>
      <c r="N13" s="154"/>
      <c r="O13" s="154"/>
      <c r="P13" s="154"/>
      <c r="Q13" s="154"/>
      <c r="R13" s="154"/>
      <c r="S13" s="154"/>
      <c r="T13" s="154"/>
      <c r="U13" s="154"/>
    </row>
    <row r="14" spans="1:21">
      <c r="B14" s="134">
        <v>10</v>
      </c>
      <c r="C14" s="58" t="s">
        <v>132</v>
      </c>
      <c r="D14" s="69"/>
      <c r="E14" s="69"/>
      <c r="F14" s="69"/>
      <c r="G14" s="69"/>
      <c r="H14" s="69"/>
      <c r="I14" s="69"/>
      <c r="J14" s="69"/>
      <c r="K14" s="69"/>
      <c r="L14" s="69"/>
      <c r="M14" s="154"/>
      <c r="N14" s="154">
        <v>3</v>
      </c>
      <c r="O14" s="154"/>
      <c r="P14" s="154"/>
      <c r="Q14" s="154"/>
      <c r="R14" s="154"/>
      <c r="S14" s="154"/>
      <c r="T14" s="154">
        <f t="shared" si="0"/>
        <v>3</v>
      </c>
      <c r="U14" s="154">
        <v>3</v>
      </c>
    </row>
    <row r="15" spans="1:21">
      <c r="B15" s="134">
        <v>11</v>
      </c>
      <c r="C15" s="58" t="s">
        <v>254</v>
      </c>
      <c r="D15" s="69"/>
      <c r="E15" s="69"/>
      <c r="F15" s="69"/>
      <c r="G15" s="69"/>
      <c r="H15" s="69"/>
      <c r="I15" s="69"/>
      <c r="J15" s="69"/>
      <c r="K15" s="69"/>
      <c r="L15" s="69"/>
      <c r="M15" s="154"/>
      <c r="N15" s="154"/>
      <c r="O15" s="154"/>
      <c r="P15" s="154"/>
      <c r="Q15" s="154"/>
      <c r="R15" s="154"/>
      <c r="S15" s="154"/>
      <c r="T15" s="154"/>
      <c r="U15" s="154"/>
    </row>
    <row r="16" spans="1:21">
      <c r="B16" s="134">
        <v>12</v>
      </c>
      <c r="C16" s="58" t="s">
        <v>134</v>
      </c>
      <c r="D16" s="69"/>
      <c r="E16" s="69"/>
      <c r="F16" s="69"/>
      <c r="G16" s="69"/>
      <c r="H16" s="69"/>
      <c r="I16" s="69"/>
      <c r="J16" s="69"/>
      <c r="K16" s="69"/>
      <c r="L16" s="69"/>
      <c r="M16" s="154"/>
      <c r="N16" s="154"/>
      <c r="O16" s="154"/>
      <c r="P16" s="154"/>
      <c r="Q16" s="154"/>
      <c r="R16" s="154"/>
      <c r="S16" s="154"/>
      <c r="T16" s="154"/>
      <c r="U16" s="154"/>
    </row>
    <row r="17" spans="2:21" ht="24">
      <c r="B17" s="134">
        <v>13</v>
      </c>
      <c r="C17" s="58" t="s">
        <v>255</v>
      </c>
      <c r="D17" s="69"/>
      <c r="E17" s="69"/>
      <c r="F17" s="69"/>
      <c r="G17" s="69"/>
      <c r="H17" s="69"/>
      <c r="I17" s="69"/>
      <c r="J17" s="69"/>
      <c r="K17" s="69"/>
      <c r="L17" s="69"/>
      <c r="M17" s="154"/>
      <c r="N17" s="154"/>
      <c r="O17" s="154"/>
      <c r="P17" s="154"/>
      <c r="Q17" s="154"/>
      <c r="R17" s="154"/>
      <c r="S17" s="154"/>
      <c r="T17" s="154"/>
      <c r="U17" s="154"/>
    </row>
    <row r="18" spans="2:21">
      <c r="B18" s="134">
        <v>14</v>
      </c>
      <c r="C18" s="58" t="s">
        <v>256</v>
      </c>
      <c r="D18" s="69"/>
      <c r="E18" s="69"/>
      <c r="F18" s="69"/>
      <c r="G18" s="69"/>
      <c r="H18" s="69"/>
      <c r="I18" s="69"/>
      <c r="J18" s="69"/>
      <c r="K18" s="69"/>
      <c r="L18" s="69"/>
      <c r="M18" s="154"/>
      <c r="N18" s="154"/>
      <c r="O18" s="154"/>
      <c r="P18" s="154"/>
      <c r="Q18" s="154"/>
      <c r="R18" s="154"/>
      <c r="S18" s="154"/>
      <c r="T18" s="154"/>
      <c r="U18" s="154"/>
    </row>
    <row r="19" spans="2:21">
      <c r="B19" s="134">
        <v>15</v>
      </c>
      <c r="C19" s="58" t="s">
        <v>125</v>
      </c>
      <c r="D19" s="69"/>
      <c r="E19" s="69"/>
      <c r="F19" s="69"/>
      <c r="G19" s="69"/>
      <c r="H19" s="69"/>
      <c r="I19" s="69"/>
      <c r="J19" s="69"/>
      <c r="K19" s="69"/>
      <c r="L19" s="69"/>
      <c r="M19" s="154">
        <v>443</v>
      </c>
      <c r="N19" s="154"/>
      <c r="O19" s="154">
        <v>1051</v>
      </c>
      <c r="P19" s="154"/>
      <c r="Q19" s="154"/>
      <c r="R19" s="154"/>
      <c r="S19" s="154"/>
      <c r="T19" s="154">
        <f t="shared" si="0"/>
        <v>1494</v>
      </c>
      <c r="U19" s="154">
        <v>1494</v>
      </c>
    </row>
    <row r="20" spans="2:21">
      <c r="B20" s="134">
        <v>16</v>
      </c>
      <c r="C20" s="58" t="s">
        <v>257</v>
      </c>
      <c r="D20" s="69">
        <v>367</v>
      </c>
      <c r="E20" s="69"/>
      <c r="F20" s="69"/>
      <c r="G20" s="69"/>
      <c r="H20" s="69"/>
      <c r="I20" s="69"/>
      <c r="J20" s="69"/>
      <c r="K20" s="69"/>
      <c r="L20" s="69"/>
      <c r="M20" s="154">
        <v>2215</v>
      </c>
      <c r="N20" s="154"/>
      <c r="O20" s="154">
        <v>15</v>
      </c>
      <c r="P20" s="154"/>
      <c r="Q20" s="154"/>
      <c r="R20" s="154"/>
      <c r="S20" s="154"/>
      <c r="T20" s="154">
        <f t="shared" si="0"/>
        <v>2597</v>
      </c>
      <c r="U20" s="154">
        <v>2597</v>
      </c>
    </row>
    <row r="21" spans="2:21" ht="13.5" thickBot="1">
      <c r="B21" s="148">
        <v>17</v>
      </c>
      <c r="C21" s="35" t="s">
        <v>70</v>
      </c>
      <c r="D21" s="71">
        <f>SUM(D5:D20)</f>
        <v>7767</v>
      </c>
      <c r="E21" s="71">
        <f t="shared" ref="E21:U21" si="1">SUM(E5:E20)</f>
        <v>0</v>
      </c>
      <c r="F21" s="71">
        <f t="shared" si="1"/>
        <v>0</v>
      </c>
      <c r="G21" s="71">
        <f t="shared" si="1"/>
        <v>0</v>
      </c>
      <c r="H21" s="71">
        <f t="shared" si="1"/>
        <v>1943</v>
      </c>
      <c r="I21" s="71">
        <f t="shared" si="1"/>
        <v>0</v>
      </c>
      <c r="J21" s="71">
        <f t="shared" si="1"/>
        <v>323</v>
      </c>
      <c r="K21" s="71">
        <f t="shared" si="1"/>
        <v>0</v>
      </c>
      <c r="L21" s="71">
        <f t="shared" si="1"/>
        <v>1188</v>
      </c>
      <c r="M21" s="71">
        <f t="shared" si="1"/>
        <v>2921</v>
      </c>
      <c r="N21" s="71">
        <f t="shared" si="1"/>
        <v>3</v>
      </c>
      <c r="O21" s="71">
        <f t="shared" si="1"/>
        <v>1066</v>
      </c>
      <c r="P21" s="71">
        <f t="shared" si="1"/>
        <v>0</v>
      </c>
      <c r="Q21" s="71">
        <f t="shared" si="1"/>
        <v>0</v>
      </c>
      <c r="R21" s="71">
        <f t="shared" si="1"/>
        <v>0</v>
      </c>
      <c r="S21" s="71">
        <f t="shared" si="1"/>
        <v>0</v>
      </c>
      <c r="T21" s="71">
        <f t="shared" si="1"/>
        <v>15211</v>
      </c>
      <c r="U21" s="71">
        <f t="shared" si="1"/>
        <v>7041</v>
      </c>
    </row>
    <row r="22" spans="2:21">
      <c r="B22" s="68"/>
      <c r="C22" s="68"/>
      <c r="D22" s="68"/>
      <c r="E22" s="68"/>
      <c r="F22" s="68"/>
      <c r="G22" s="68"/>
      <c r="H22" s="68"/>
      <c r="I22" s="68"/>
      <c r="J22" s="68"/>
      <c r="K22" s="68"/>
      <c r="L22" s="68"/>
    </row>
    <row r="23" spans="2:21">
      <c r="B23" s="68"/>
      <c r="C23" s="68"/>
      <c r="D23" s="68"/>
      <c r="E23" s="68"/>
      <c r="F23" s="68"/>
      <c r="G23" s="68"/>
      <c r="H23" s="68"/>
      <c r="I23" s="68"/>
      <c r="J23" s="68"/>
      <c r="K23" s="68"/>
      <c r="L23" s="68"/>
    </row>
    <row r="24" spans="2:21">
      <c r="B24" s="68"/>
      <c r="C24" s="68"/>
      <c r="D24" s="68"/>
      <c r="E24" s="68"/>
      <c r="F24" s="68"/>
      <c r="G24" s="68"/>
      <c r="H24" s="68"/>
      <c r="I24" s="68"/>
      <c r="J24" s="68"/>
      <c r="K24" s="68"/>
      <c r="L24" s="68"/>
    </row>
  </sheetData>
  <mergeCells count="4">
    <mergeCell ref="T3:T4"/>
    <mergeCell ref="U3:U4"/>
    <mergeCell ref="B2:J2"/>
    <mergeCell ref="D3:S3"/>
  </mergeCells>
  <pageMargins left="0.7" right="0.7" top="0.75" bottom="0.75" header="0.3" footer="0.3"/>
  <ignoredErrors>
    <ignoredError sqref="D21 E21:Q21"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7"/>
  <sheetViews>
    <sheetView workbookViewId="0"/>
  </sheetViews>
  <sheetFormatPr defaultRowHeight="12.75"/>
  <cols>
    <col min="1" max="1" width="3.7109375" style="1" customWidth="1"/>
    <col min="2" max="2" width="48" style="1" customWidth="1"/>
    <col min="3" max="3" width="19.140625" style="1" customWidth="1"/>
    <col min="4" max="7" width="15.28515625" style="1" customWidth="1"/>
    <col min="8" max="8" width="19.5703125" style="1" customWidth="1"/>
    <col min="9" max="16384" width="9.140625" style="1"/>
  </cols>
  <sheetData>
    <row r="1" spans="1:8" ht="21" customHeight="1">
      <c r="A1" s="13"/>
    </row>
    <row r="2" spans="1:8" ht="48" customHeight="1">
      <c r="B2" s="555" t="s">
        <v>10</v>
      </c>
      <c r="C2" s="555"/>
      <c r="D2" s="555"/>
      <c r="E2" s="555"/>
      <c r="F2" s="555"/>
      <c r="G2" s="555"/>
      <c r="H2" s="555"/>
    </row>
    <row r="3" spans="1:8">
      <c r="A3" s="2"/>
      <c r="B3" s="14"/>
      <c r="C3" s="552" t="s">
        <v>59</v>
      </c>
      <c r="D3" s="553" t="s">
        <v>60</v>
      </c>
      <c r="E3" s="553"/>
      <c r="F3" s="553"/>
      <c r="G3" s="553"/>
      <c r="H3" s="553"/>
    </row>
    <row r="4" spans="1:8" ht="48">
      <c r="B4" s="15" t="s">
        <v>945</v>
      </c>
      <c r="C4" s="552"/>
      <c r="D4" s="16" t="s">
        <v>61</v>
      </c>
      <c r="E4" s="17" t="s">
        <v>62</v>
      </c>
      <c r="F4" s="17" t="s">
        <v>63</v>
      </c>
      <c r="G4" s="17" t="s">
        <v>64</v>
      </c>
      <c r="H4" s="16" t="s">
        <v>65</v>
      </c>
    </row>
    <row r="5" spans="1:8">
      <c r="B5" s="18" t="s">
        <v>66</v>
      </c>
      <c r="C5" s="190"/>
      <c r="D5" s="190"/>
      <c r="E5" s="190"/>
      <c r="F5" s="190"/>
      <c r="G5" s="190"/>
      <c r="H5" s="190"/>
    </row>
    <row r="6" spans="1:8">
      <c r="B6" s="189" t="s">
        <v>43</v>
      </c>
      <c r="C6" s="63">
        <v>2428</v>
      </c>
      <c r="D6" s="63">
        <v>2428</v>
      </c>
      <c r="E6" s="63"/>
      <c r="F6" s="63"/>
      <c r="G6" s="63"/>
      <c r="H6" s="63"/>
    </row>
    <row r="7" spans="1:8">
      <c r="B7" s="189" t="s">
        <v>44</v>
      </c>
      <c r="C7" s="63">
        <v>8863</v>
      </c>
      <c r="D7" s="63">
        <v>8863</v>
      </c>
      <c r="E7" s="63"/>
      <c r="F7" s="63"/>
      <c r="G7" s="63"/>
      <c r="H7" s="63"/>
    </row>
    <row r="8" spans="1:8">
      <c r="B8" s="189" t="s">
        <v>45</v>
      </c>
      <c r="C8" s="63">
        <v>12602</v>
      </c>
      <c r="D8" s="63">
        <v>12602</v>
      </c>
      <c r="E8" s="63"/>
      <c r="F8" s="63"/>
      <c r="G8" s="63"/>
      <c r="H8" s="63"/>
    </row>
    <row r="9" spans="1:8">
      <c r="B9" s="189" t="s">
        <v>46</v>
      </c>
      <c r="C9" s="63">
        <v>60554</v>
      </c>
      <c r="D9" s="63">
        <v>60554</v>
      </c>
      <c r="E9" s="63"/>
      <c r="F9" s="63"/>
      <c r="G9" s="63"/>
      <c r="H9" s="63"/>
    </row>
    <row r="10" spans="1:8">
      <c r="B10" s="189" t="s">
        <v>47</v>
      </c>
      <c r="C10" s="63">
        <v>32357</v>
      </c>
      <c r="D10" s="63"/>
      <c r="E10" s="63"/>
      <c r="F10" s="63"/>
      <c r="G10" s="63">
        <v>32357</v>
      </c>
      <c r="H10" s="63"/>
    </row>
    <row r="11" spans="1:8">
      <c r="B11" s="189" t="s">
        <v>48</v>
      </c>
      <c r="C11" s="63">
        <v>2211</v>
      </c>
      <c r="D11" s="63">
        <v>1494</v>
      </c>
      <c r="E11" s="63"/>
      <c r="F11" s="63"/>
      <c r="G11" s="63">
        <v>14</v>
      </c>
      <c r="H11" s="63">
        <v>703</v>
      </c>
    </row>
    <row r="12" spans="1:8">
      <c r="B12" s="189" t="s">
        <v>49</v>
      </c>
      <c r="C12" s="63">
        <v>147</v>
      </c>
      <c r="D12" s="63">
        <v>147</v>
      </c>
      <c r="E12" s="63"/>
      <c r="F12" s="63"/>
      <c r="G12" s="63"/>
      <c r="H12" s="63"/>
    </row>
    <row r="13" spans="1:8">
      <c r="B13" s="189" t="s">
        <v>50</v>
      </c>
      <c r="C13" s="63">
        <v>19042</v>
      </c>
      <c r="D13" s="63"/>
      <c r="E13" s="63"/>
      <c r="F13" s="63"/>
      <c r="G13" s="63"/>
      <c r="H13" s="63">
        <v>19042</v>
      </c>
    </row>
    <row r="14" spans="1:8">
      <c r="B14" s="189" t="s">
        <v>51</v>
      </c>
      <c r="C14" s="63">
        <v>9534</v>
      </c>
      <c r="D14" s="63">
        <v>2518</v>
      </c>
      <c r="E14" s="63">
        <v>4807</v>
      </c>
      <c r="F14" s="63"/>
      <c r="G14" s="63">
        <v>85</v>
      </c>
      <c r="H14" s="63">
        <v>2124</v>
      </c>
    </row>
    <row r="15" spans="1:8">
      <c r="B15" s="20" t="s">
        <v>75</v>
      </c>
      <c r="C15" s="64">
        <f>SUM(C6:C14)</f>
        <v>147738</v>
      </c>
      <c r="D15" s="64">
        <f>SUM(D6:D14)</f>
        <v>88606</v>
      </c>
      <c r="E15" s="64">
        <f>SUM(E6:E14)</f>
        <v>4807</v>
      </c>
      <c r="F15" s="191">
        <v>0</v>
      </c>
      <c r="G15" s="64">
        <f>SUM(G6:G14)</f>
        <v>32456</v>
      </c>
      <c r="H15" s="64">
        <f>SUM(H6:H14)</f>
        <v>21869</v>
      </c>
    </row>
    <row r="16" spans="1:8">
      <c r="B16" s="18" t="s">
        <v>67</v>
      </c>
      <c r="C16" s="192"/>
      <c r="D16" s="192"/>
      <c r="E16" s="192"/>
      <c r="F16" s="192"/>
      <c r="G16" s="192"/>
      <c r="H16" s="192"/>
    </row>
    <row r="17" spans="2:9">
      <c r="B17" s="189" t="s">
        <v>52</v>
      </c>
      <c r="C17" s="63">
        <v>5497</v>
      </c>
      <c r="D17" s="63">
        <v>2228</v>
      </c>
      <c r="E17" s="63"/>
      <c r="F17" s="63"/>
      <c r="G17" s="63"/>
      <c r="H17" s="63"/>
    </row>
    <row r="18" spans="2:9">
      <c r="B18" s="189" t="s">
        <v>53</v>
      </c>
      <c r="C18" s="63">
        <v>84295</v>
      </c>
      <c r="D18" s="63">
        <v>2419</v>
      </c>
      <c r="E18" s="63"/>
      <c r="F18" s="63"/>
      <c r="G18" s="63"/>
      <c r="H18" s="63"/>
      <c r="I18" s="1" t="s">
        <v>41</v>
      </c>
    </row>
    <row r="19" spans="2:9">
      <c r="B19" s="189" t="s">
        <v>54</v>
      </c>
      <c r="C19" s="63">
        <v>19042</v>
      </c>
      <c r="D19" s="63"/>
      <c r="E19" s="63"/>
      <c r="F19" s="63"/>
      <c r="G19" s="63"/>
      <c r="H19" s="63"/>
    </row>
    <row r="20" spans="2:9">
      <c r="B20" s="189" t="s">
        <v>55</v>
      </c>
      <c r="C20" s="63">
        <v>7437</v>
      </c>
      <c r="D20" s="63"/>
      <c r="E20" s="63"/>
      <c r="F20" s="63"/>
      <c r="G20" s="63"/>
      <c r="H20" s="63"/>
    </row>
    <row r="21" spans="2:9">
      <c r="B21" s="189" t="s">
        <v>56</v>
      </c>
      <c r="C21" s="63">
        <v>17840</v>
      </c>
      <c r="D21" s="63"/>
      <c r="E21" s="63">
        <v>3144</v>
      </c>
      <c r="F21" s="63"/>
      <c r="G21" s="63"/>
      <c r="H21" s="63"/>
    </row>
    <row r="22" spans="2:9">
      <c r="B22" s="189" t="s">
        <v>57</v>
      </c>
      <c r="C22" s="63">
        <v>1863</v>
      </c>
      <c r="D22" s="63"/>
      <c r="E22" s="63"/>
      <c r="F22" s="63"/>
      <c r="G22" s="63"/>
      <c r="H22" s="63"/>
    </row>
    <row r="23" spans="2:9">
      <c r="B23" s="189" t="s">
        <v>58</v>
      </c>
      <c r="C23" s="63">
        <v>11764</v>
      </c>
      <c r="D23" s="63"/>
      <c r="E23" s="63"/>
      <c r="F23" s="63"/>
      <c r="G23" s="63"/>
      <c r="H23" s="63"/>
    </row>
    <row r="24" spans="2:9">
      <c r="B24" s="20" t="s">
        <v>76</v>
      </c>
      <c r="C24" s="64">
        <f>SUM(C17:C23)</f>
        <v>147738</v>
      </c>
      <c r="D24" s="64">
        <f>SUM(D17:D23)</f>
        <v>4647</v>
      </c>
      <c r="E24" s="64">
        <f>SUM(E17:E23)</f>
        <v>3144</v>
      </c>
      <c r="F24" s="191">
        <v>0</v>
      </c>
      <c r="G24" s="64">
        <f>SUM(G17:G23)</f>
        <v>0</v>
      </c>
      <c r="H24" s="64">
        <f>SUM(H17:H23)</f>
        <v>0</v>
      </c>
    </row>
    <row r="25" spans="2:9">
      <c r="B25" s="3"/>
      <c r="C25" s="3"/>
      <c r="D25" s="3"/>
      <c r="E25" s="3"/>
      <c r="F25" s="3"/>
      <c r="G25" s="3"/>
      <c r="H25" s="3"/>
    </row>
    <row r="26" spans="2:9">
      <c r="B26" s="554" t="s">
        <v>521</v>
      </c>
      <c r="C26" s="554"/>
      <c r="D26" s="554"/>
      <c r="E26" s="554"/>
      <c r="F26" s="554"/>
      <c r="G26" s="554"/>
      <c r="H26" s="554"/>
    </row>
    <row r="27" spans="2:9">
      <c r="B27" s="3"/>
      <c r="C27" s="3"/>
      <c r="D27" s="3"/>
      <c r="E27" s="3"/>
      <c r="F27" s="3"/>
      <c r="G27" s="3"/>
      <c r="H27" s="3"/>
    </row>
  </sheetData>
  <mergeCells count="4">
    <mergeCell ref="C3:C4"/>
    <mergeCell ref="D3:H3"/>
    <mergeCell ref="B26:H26"/>
    <mergeCell ref="B2:H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54"/>
  <sheetViews>
    <sheetView workbookViewId="0">
      <selection activeCell="G1" sqref="G1"/>
    </sheetView>
  </sheetViews>
  <sheetFormatPr defaultRowHeight="12.75"/>
  <cols>
    <col min="1" max="1" width="3.7109375" style="50" customWidth="1"/>
    <col min="2" max="2" width="31.5703125" style="50" customWidth="1"/>
    <col min="3" max="3" width="19.5703125" style="50" customWidth="1"/>
    <col min="4" max="4" width="15.85546875" style="50" customWidth="1"/>
    <col min="5" max="5" width="16.5703125" style="50" customWidth="1"/>
    <col min="6" max="6" width="9.140625" style="50"/>
    <col min="7" max="7" width="15.85546875" style="50" customWidth="1"/>
    <col min="8" max="8" width="9.140625" style="50"/>
    <col min="9" max="9" width="11.140625" style="50" customWidth="1"/>
    <col min="10" max="14" width="9.140625" style="50"/>
    <col min="15" max="15" width="12.7109375" style="50" customWidth="1"/>
    <col min="16" max="16384" width="9.140625" style="50"/>
  </cols>
  <sheetData>
    <row r="1" spans="1:16" ht="21" customHeight="1">
      <c r="A1" s="31"/>
      <c r="B1" s="31"/>
      <c r="C1" s="31"/>
      <c r="D1" s="31"/>
      <c r="E1" s="31"/>
      <c r="F1" s="31"/>
      <c r="G1" s="31"/>
      <c r="H1" s="31"/>
    </row>
    <row r="2" spans="1:16" ht="48" customHeight="1">
      <c r="A2" s="47"/>
      <c r="B2" s="555" t="s">
        <v>264</v>
      </c>
      <c r="C2" s="555"/>
      <c r="D2" s="555"/>
      <c r="E2" s="555"/>
      <c r="F2" s="555"/>
      <c r="G2" s="555"/>
      <c r="H2" s="555"/>
      <c r="I2" s="555"/>
    </row>
    <row r="3" spans="1:16" ht="42.75">
      <c r="A3" s="142"/>
      <c r="B3" s="146" t="s">
        <v>945</v>
      </c>
      <c r="C3" s="15" t="s">
        <v>266</v>
      </c>
      <c r="D3" s="59" t="s">
        <v>267</v>
      </c>
      <c r="E3" s="59" t="s">
        <v>269</v>
      </c>
      <c r="F3" s="59" t="s">
        <v>270</v>
      </c>
      <c r="G3" s="99" t="s">
        <v>278</v>
      </c>
      <c r="H3" s="59" t="s">
        <v>271</v>
      </c>
      <c r="I3" s="59" t="s">
        <v>272</v>
      </c>
      <c r="J3" s="59" t="s">
        <v>273</v>
      </c>
      <c r="K3" s="59" t="s">
        <v>274</v>
      </c>
      <c r="L3" s="59" t="s">
        <v>275</v>
      </c>
      <c r="M3" s="59" t="s">
        <v>276</v>
      </c>
      <c r="N3" s="59" t="s">
        <v>277</v>
      </c>
      <c r="O3" s="59" t="s">
        <v>268</v>
      </c>
    </row>
    <row r="4" spans="1:16">
      <c r="A4" s="117"/>
      <c r="B4" s="126" t="s">
        <v>265</v>
      </c>
      <c r="C4" s="188"/>
      <c r="D4" s="175"/>
      <c r="E4" s="172"/>
      <c r="F4" s="172"/>
      <c r="G4" s="172"/>
      <c r="H4" s="172"/>
      <c r="I4" s="172"/>
      <c r="J4" s="172"/>
      <c r="K4" s="172"/>
      <c r="L4" s="172"/>
      <c r="M4" s="172"/>
      <c r="N4" s="172"/>
      <c r="O4" s="172"/>
      <c r="P4" s="68"/>
    </row>
    <row r="5" spans="1:16">
      <c r="A5" s="117"/>
      <c r="B5" s="41"/>
      <c r="C5" s="58" t="s">
        <v>280</v>
      </c>
      <c r="D5" s="69">
        <v>5689</v>
      </c>
      <c r="E5" s="69">
        <v>5633</v>
      </c>
      <c r="F5" s="161">
        <v>0.99</v>
      </c>
      <c r="G5" s="69">
        <v>8278</v>
      </c>
      <c r="H5" s="163">
        <v>4.0884922383437327E-4</v>
      </c>
      <c r="I5" s="69">
        <v>33026</v>
      </c>
      <c r="J5" s="161">
        <v>0.76</v>
      </c>
      <c r="K5" s="69"/>
      <c r="L5" s="69">
        <v>721</v>
      </c>
      <c r="M5" s="161">
        <v>0.09</v>
      </c>
      <c r="N5" s="69">
        <v>2</v>
      </c>
      <c r="O5" s="175"/>
      <c r="P5" s="68"/>
    </row>
    <row r="6" spans="1:16">
      <c r="A6" s="116"/>
      <c r="B6" s="126"/>
      <c r="C6" s="58" t="s">
        <v>281</v>
      </c>
      <c r="D6" s="69">
        <v>455</v>
      </c>
      <c r="E6" s="69">
        <v>340</v>
      </c>
      <c r="F6" s="161">
        <v>0.99</v>
      </c>
      <c r="G6" s="69">
        <v>610</v>
      </c>
      <c r="H6" s="163">
        <v>1.8811531806631496E-3</v>
      </c>
      <c r="I6" s="69">
        <v>2245</v>
      </c>
      <c r="J6" s="161">
        <v>0.74</v>
      </c>
      <c r="K6" s="69"/>
      <c r="L6" s="69">
        <v>183</v>
      </c>
      <c r="M6" s="161">
        <v>0.3</v>
      </c>
      <c r="N6" s="69">
        <v>1</v>
      </c>
      <c r="O6" s="175"/>
      <c r="P6" s="68"/>
    </row>
    <row r="7" spans="1:16">
      <c r="A7" s="117"/>
      <c r="B7" s="41"/>
      <c r="C7" s="58" t="s">
        <v>282</v>
      </c>
      <c r="D7" s="69">
        <v>466</v>
      </c>
      <c r="E7" s="69">
        <v>369</v>
      </c>
      <c r="F7" s="161">
        <v>1</v>
      </c>
      <c r="G7" s="69">
        <v>651</v>
      </c>
      <c r="H7" s="163">
        <v>3.404834262286814E-3</v>
      </c>
      <c r="I7" s="69">
        <v>2381</v>
      </c>
      <c r="J7" s="161">
        <v>0.74</v>
      </c>
      <c r="K7" s="69"/>
      <c r="L7" s="69">
        <v>292</v>
      </c>
      <c r="M7" s="161">
        <v>0.45</v>
      </c>
      <c r="N7" s="69">
        <v>2</v>
      </c>
      <c r="O7" s="175"/>
      <c r="P7" s="68"/>
    </row>
    <row r="8" spans="1:16">
      <c r="B8" s="68"/>
      <c r="C8" s="58" t="s">
        <v>283</v>
      </c>
      <c r="D8" s="69">
        <v>117</v>
      </c>
      <c r="E8" s="69">
        <v>87</v>
      </c>
      <c r="F8" s="161">
        <v>1</v>
      </c>
      <c r="G8" s="69">
        <v>161</v>
      </c>
      <c r="H8" s="163">
        <v>6.0000000000000001E-3</v>
      </c>
      <c r="I8" s="69">
        <v>518</v>
      </c>
      <c r="J8" s="161">
        <v>0.73</v>
      </c>
      <c r="K8" s="69"/>
      <c r="L8" s="69">
        <v>106</v>
      </c>
      <c r="M8" s="161">
        <v>0.66</v>
      </c>
      <c r="N8" s="69">
        <v>1</v>
      </c>
      <c r="O8" s="175"/>
      <c r="P8" s="68"/>
    </row>
    <row r="9" spans="1:16">
      <c r="B9" s="68"/>
      <c r="C9" s="58" t="s">
        <v>284</v>
      </c>
      <c r="D9" s="69">
        <v>323</v>
      </c>
      <c r="E9" s="69">
        <v>199</v>
      </c>
      <c r="F9" s="161">
        <v>1</v>
      </c>
      <c r="G9" s="69">
        <v>376</v>
      </c>
      <c r="H9" s="163">
        <v>1.1900000000000001E-2</v>
      </c>
      <c r="I9" s="69">
        <v>1899</v>
      </c>
      <c r="J9" s="161">
        <v>0.75</v>
      </c>
      <c r="K9" s="69"/>
      <c r="L9" s="69">
        <v>404</v>
      </c>
      <c r="M9" s="161">
        <v>1.08</v>
      </c>
      <c r="N9" s="69">
        <v>3</v>
      </c>
      <c r="O9" s="175"/>
      <c r="P9" s="68"/>
    </row>
    <row r="10" spans="1:16">
      <c r="B10" s="68"/>
      <c r="C10" s="58" t="s">
        <v>285</v>
      </c>
      <c r="D10" s="69">
        <v>51</v>
      </c>
      <c r="E10" s="69">
        <v>25</v>
      </c>
      <c r="F10" s="161">
        <v>1</v>
      </c>
      <c r="G10" s="69">
        <v>51</v>
      </c>
      <c r="H10" s="163">
        <v>4.7699999999999999E-2</v>
      </c>
      <c r="I10" s="69">
        <v>340</v>
      </c>
      <c r="J10" s="161">
        <v>0.79</v>
      </c>
      <c r="K10" s="69"/>
      <c r="L10" s="69">
        <v>131</v>
      </c>
      <c r="M10" s="161">
        <v>2.58</v>
      </c>
      <c r="N10" s="69">
        <v>2</v>
      </c>
      <c r="O10" s="175"/>
      <c r="P10" s="68"/>
    </row>
    <row r="11" spans="1:16">
      <c r="B11" s="68"/>
      <c r="C11" s="58" t="s">
        <v>286</v>
      </c>
      <c r="D11" s="69">
        <v>469</v>
      </c>
      <c r="E11" s="69">
        <v>120</v>
      </c>
      <c r="F11" s="161">
        <v>1</v>
      </c>
      <c r="G11" s="69">
        <v>447</v>
      </c>
      <c r="H11" s="163">
        <v>0.10630000000000001</v>
      </c>
      <c r="I11" s="69">
        <v>2167</v>
      </c>
      <c r="J11" s="161">
        <v>0.73</v>
      </c>
      <c r="K11" s="69"/>
      <c r="L11" s="69">
        <v>1562</v>
      </c>
      <c r="M11" s="161">
        <v>3.49</v>
      </c>
      <c r="N11" s="69">
        <v>35</v>
      </c>
      <c r="O11" s="175"/>
      <c r="P11" s="68"/>
    </row>
    <row r="12" spans="1:16">
      <c r="B12" s="68"/>
      <c r="C12" s="58" t="s">
        <v>287</v>
      </c>
      <c r="D12" s="69">
        <v>79</v>
      </c>
      <c r="E12" s="69">
        <v>11</v>
      </c>
      <c r="F12" s="161">
        <v>1</v>
      </c>
      <c r="G12" s="69">
        <v>67</v>
      </c>
      <c r="H12" s="163">
        <v>1</v>
      </c>
      <c r="I12" s="69">
        <v>240</v>
      </c>
      <c r="J12" s="161">
        <v>0.56999999999999995</v>
      </c>
      <c r="K12" s="69"/>
      <c r="L12" s="69">
        <v>421</v>
      </c>
      <c r="M12" s="161">
        <v>6.26</v>
      </c>
      <c r="N12" s="69">
        <v>38</v>
      </c>
      <c r="O12" s="175"/>
      <c r="P12" s="68"/>
    </row>
    <row r="13" spans="1:16" s="152" customFormat="1" ht="13.5" thickBot="1">
      <c r="B13" s="70"/>
      <c r="C13" s="35" t="s">
        <v>279</v>
      </c>
      <c r="D13" s="71">
        <f>SUM(D5:D12)</f>
        <v>7649</v>
      </c>
      <c r="E13" s="71">
        <f>SUM(E5:E12)</f>
        <v>6784</v>
      </c>
      <c r="F13" s="162">
        <v>0.99</v>
      </c>
      <c r="G13" s="71">
        <f>SUM(G5:G12)</f>
        <v>10641</v>
      </c>
      <c r="H13" s="164">
        <v>1.21E-2</v>
      </c>
      <c r="I13" s="71">
        <f>SUM(I5:I12)</f>
        <v>42816</v>
      </c>
      <c r="J13" s="162">
        <v>0.75</v>
      </c>
      <c r="K13" s="71"/>
      <c r="L13" s="71">
        <f>SUM(L5:L12)</f>
        <v>3820</v>
      </c>
      <c r="M13" s="162">
        <v>0.36</v>
      </c>
      <c r="N13" s="71">
        <f>SUM(N5:N12)</f>
        <v>84</v>
      </c>
      <c r="O13" s="71">
        <v>217</v>
      </c>
      <c r="P13" s="155"/>
    </row>
    <row r="14" spans="1:16">
      <c r="B14" s="68"/>
      <c r="C14" s="68"/>
      <c r="D14" s="68"/>
      <c r="E14" s="68"/>
      <c r="F14" s="68"/>
      <c r="G14" s="68"/>
      <c r="H14" s="68"/>
      <c r="I14" s="68"/>
      <c r="J14" s="68"/>
      <c r="K14" s="68"/>
      <c r="L14" s="68"/>
      <c r="M14" s="68"/>
      <c r="N14" s="68"/>
      <c r="O14" s="68"/>
      <c r="P14" s="68"/>
    </row>
    <row r="15" spans="1:16" ht="42.75">
      <c r="B15" s="146" t="s">
        <v>945</v>
      </c>
      <c r="C15" s="15" t="s">
        <v>266</v>
      </c>
      <c r="D15" s="59" t="s">
        <v>267</v>
      </c>
      <c r="E15" s="59" t="s">
        <v>269</v>
      </c>
      <c r="F15" s="59" t="s">
        <v>270</v>
      </c>
      <c r="G15" s="99" t="s">
        <v>278</v>
      </c>
      <c r="H15" s="59" t="s">
        <v>271</v>
      </c>
      <c r="I15" s="59" t="s">
        <v>272</v>
      </c>
      <c r="J15" s="59" t="s">
        <v>273</v>
      </c>
      <c r="K15" s="59" t="s">
        <v>274</v>
      </c>
      <c r="L15" s="59" t="s">
        <v>275</v>
      </c>
      <c r="M15" s="59" t="s">
        <v>276</v>
      </c>
      <c r="N15" s="59" t="s">
        <v>277</v>
      </c>
      <c r="O15" s="59" t="s">
        <v>268</v>
      </c>
      <c r="P15" s="68"/>
    </row>
    <row r="16" spans="1:16">
      <c r="B16" s="126" t="s">
        <v>288</v>
      </c>
      <c r="C16" s="188"/>
      <c r="D16" s="175"/>
      <c r="E16" s="172"/>
      <c r="F16" s="172"/>
      <c r="G16" s="172"/>
      <c r="H16" s="172"/>
      <c r="I16" s="172"/>
      <c r="J16" s="172"/>
      <c r="K16" s="172"/>
      <c r="L16" s="172"/>
      <c r="M16" s="172"/>
      <c r="N16" s="172"/>
      <c r="O16" s="172"/>
      <c r="P16" s="68"/>
    </row>
    <row r="17" spans="2:18">
      <c r="B17" s="41"/>
      <c r="C17" s="58" t="s">
        <v>280</v>
      </c>
      <c r="D17" s="69">
        <v>2763</v>
      </c>
      <c r="E17" s="69">
        <v>11697</v>
      </c>
      <c r="F17" s="161">
        <v>1</v>
      </c>
      <c r="G17" s="69">
        <v>13172</v>
      </c>
      <c r="H17" s="163">
        <v>4.0000000000000002E-4</v>
      </c>
      <c r="I17" s="69">
        <v>77041</v>
      </c>
      <c r="J17" s="161">
        <v>0.77</v>
      </c>
      <c r="K17" s="69"/>
      <c r="L17" s="69">
        <v>1272</v>
      </c>
      <c r="M17" s="161">
        <v>0.1</v>
      </c>
      <c r="N17" s="69">
        <v>4</v>
      </c>
      <c r="O17" s="175"/>
      <c r="P17" s="68"/>
    </row>
    <row r="18" spans="2:18">
      <c r="B18" s="126"/>
      <c r="C18" s="58" t="s">
        <v>281</v>
      </c>
      <c r="D18" s="69">
        <v>467</v>
      </c>
      <c r="E18" s="69">
        <v>630</v>
      </c>
      <c r="F18" s="161">
        <v>1</v>
      </c>
      <c r="G18" s="69">
        <v>1024</v>
      </c>
      <c r="H18" s="163">
        <v>2E-3</v>
      </c>
      <c r="I18" s="69">
        <v>5937</v>
      </c>
      <c r="J18" s="161">
        <v>0.76</v>
      </c>
      <c r="K18" s="69"/>
      <c r="L18" s="69">
        <v>327</v>
      </c>
      <c r="M18" s="161">
        <v>0.32</v>
      </c>
      <c r="N18" s="69">
        <v>1</v>
      </c>
      <c r="O18" s="175"/>
      <c r="P18" s="68"/>
    </row>
    <row r="19" spans="2:18">
      <c r="B19" s="41"/>
      <c r="C19" s="58" t="s">
        <v>282</v>
      </c>
      <c r="D19" s="69">
        <v>505</v>
      </c>
      <c r="E19" s="69">
        <v>592</v>
      </c>
      <c r="F19" s="161">
        <v>1</v>
      </c>
      <c r="G19" s="69">
        <v>1031</v>
      </c>
      <c r="H19" s="163">
        <v>3.3999999999999998E-3</v>
      </c>
      <c r="I19" s="69">
        <v>7664</v>
      </c>
      <c r="J19" s="161">
        <v>0.76</v>
      </c>
      <c r="K19" s="69"/>
      <c r="L19" s="69">
        <v>460</v>
      </c>
      <c r="M19" s="161">
        <v>0.45</v>
      </c>
      <c r="N19" s="69">
        <v>3</v>
      </c>
      <c r="O19" s="175"/>
      <c r="P19" s="68"/>
    </row>
    <row r="20" spans="2:18">
      <c r="B20" s="68"/>
      <c r="C20" s="58" t="s">
        <v>283</v>
      </c>
      <c r="D20" s="69">
        <v>125</v>
      </c>
      <c r="E20" s="69">
        <v>140</v>
      </c>
      <c r="F20" s="161">
        <v>1</v>
      </c>
      <c r="G20" s="69">
        <v>252</v>
      </c>
      <c r="H20" s="163">
        <v>6.1999999999999998E-3</v>
      </c>
      <c r="I20" s="69">
        <v>2116</v>
      </c>
      <c r="J20" s="161">
        <v>0.75</v>
      </c>
      <c r="K20" s="69"/>
      <c r="L20" s="69">
        <v>158</v>
      </c>
      <c r="M20" s="161">
        <v>0.63</v>
      </c>
      <c r="N20" s="69">
        <v>1</v>
      </c>
      <c r="O20" s="175"/>
      <c r="P20" s="68"/>
    </row>
    <row r="21" spans="2:18">
      <c r="B21" s="68"/>
      <c r="C21" s="58" t="s">
        <v>284</v>
      </c>
      <c r="D21" s="69">
        <v>317</v>
      </c>
      <c r="E21" s="69">
        <v>333</v>
      </c>
      <c r="F21" s="161">
        <v>1</v>
      </c>
      <c r="G21" s="69">
        <v>460</v>
      </c>
      <c r="H21" s="163">
        <v>1.11E-2</v>
      </c>
      <c r="I21" s="69">
        <v>6926</v>
      </c>
      <c r="J21" s="161">
        <v>0.78</v>
      </c>
      <c r="K21" s="69"/>
      <c r="L21" s="69">
        <v>375</v>
      </c>
      <c r="M21" s="161">
        <v>0.81</v>
      </c>
      <c r="N21" s="69">
        <v>4</v>
      </c>
      <c r="O21" s="175"/>
      <c r="P21" s="68"/>
    </row>
    <row r="22" spans="2:18">
      <c r="B22" s="68"/>
      <c r="C22" s="58" t="s">
        <v>285</v>
      </c>
      <c r="D22" s="69">
        <v>65</v>
      </c>
      <c r="E22" s="69">
        <v>33</v>
      </c>
      <c r="F22" s="161">
        <v>1</v>
      </c>
      <c r="G22" s="69">
        <v>88</v>
      </c>
      <c r="H22" s="163">
        <v>4.4299999999999999E-2</v>
      </c>
      <c r="I22" s="69">
        <v>5753</v>
      </c>
      <c r="J22" s="161">
        <v>0.8</v>
      </c>
      <c r="K22" s="69"/>
      <c r="L22" s="69">
        <v>105</v>
      </c>
      <c r="M22" s="161">
        <v>1.19</v>
      </c>
      <c r="N22" s="69">
        <v>3</v>
      </c>
      <c r="O22" s="175"/>
      <c r="P22" s="68"/>
    </row>
    <row r="23" spans="2:18">
      <c r="B23" s="68"/>
      <c r="C23" s="58" t="s">
        <v>286</v>
      </c>
      <c r="D23" s="69">
        <v>303</v>
      </c>
      <c r="E23" s="69">
        <v>71</v>
      </c>
      <c r="F23" s="161">
        <v>1</v>
      </c>
      <c r="G23" s="69">
        <v>364</v>
      </c>
      <c r="H23" s="163">
        <v>0.1075</v>
      </c>
      <c r="I23" s="69">
        <v>4249</v>
      </c>
      <c r="J23" s="161">
        <v>0.78</v>
      </c>
      <c r="K23" s="69"/>
      <c r="L23" s="69">
        <v>500</v>
      </c>
      <c r="M23" s="161">
        <v>1.38</v>
      </c>
      <c r="N23" s="69">
        <v>30</v>
      </c>
      <c r="O23" s="175"/>
      <c r="P23" s="68"/>
    </row>
    <row r="24" spans="2:18">
      <c r="B24" s="68"/>
      <c r="C24" s="58" t="s">
        <v>287</v>
      </c>
      <c r="D24" s="69">
        <v>67</v>
      </c>
      <c r="E24" s="69">
        <v>10</v>
      </c>
      <c r="F24" s="161">
        <v>0.99</v>
      </c>
      <c r="G24" s="69">
        <v>77</v>
      </c>
      <c r="H24" s="163">
        <v>1</v>
      </c>
      <c r="I24" s="69">
        <v>841</v>
      </c>
      <c r="J24" s="161">
        <v>0.56999999999999995</v>
      </c>
      <c r="K24" s="69"/>
      <c r="L24" s="69">
        <v>407</v>
      </c>
      <c r="M24" s="161">
        <v>5.32</v>
      </c>
      <c r="N24" s="69">
        <v>44</v>
      </c>
      <c r="O24" s="175"/>
    </row>
    <row r="25" spans="2:18" ht="13.5" thickBot="1">
      <c r="B25" s="70"/>
      <c r="C25" s="35" t="s">
        <v>279</v>
      </c>
      <c r="D25" s="71">
        <f>SUM(D17:D24)</f>
        <v>4612</v>
      </c>
      <c r="E25" s="71">
        <f>SUM(E17:E24)</f>
        <v>13506</v>
      </c>
      <c r="F25" s="162">
        <v>1</v>
      </c>
      <c r="G25" s="71">
        <f>SUM(G17:G24)</f>
        <v>16468</v>
      </c>
      <c r="H25" s="164">
        <v>8.3000000000000001E-3</v>
      </c>
      <c r="I25" s="71">
        <f>SUM(I17:I24)</f>
        <v>110527</v>
      </c>
      <c r="J25" s="162">
        <v>0.77</v>
      </c>
      <c r="K25" s="71"/>
      <c r="L25" s="71">
        <f>SUM(L17:L24)</f>
        <v>3604</v>
      </c>
      <c r="M25" s="162">
        <v>0.22</v>
      </c>
      <c r="N25" s="71">
        <f>SUM(N17:N24)</f>
        <v>90</v>
      </c>
      <c r="O25" s="71">
        <v>203</v>
      </c>
      <c r="P25" s="158"/>
      <c r="R25" s="158"/>
    </row>
    <row r="27" spans="2:18" ht="42.75">
      <c r="B27" s="146" t="s">
        <v>945</v>
      </c>
      <c r="C27" s="15" t="s">
        <v>266</v>
      </c>
      <c r="D27" s="59" t="s">
        <v>267</v>
      </c>
      <c r="E27" s="59" t="s">
        <v>269</v>
      </c>
      <c r="F27" s="59" t="s">
        <v>270</v>
      </c>
      <c r="G27" s="99" t="s">
        <v>278</v>
      </c>
      <c r="H27" s="59" t="s">
        <v>271</v>
      </c>
      <c r="I27" s="59" t="s">
        <v>272</v>
      </c>
      <c r="J27" s="59" t="s">
        <v>273</v>
      </c>
      <c r="K27" s="99" t="s">
        <v>291</v>
      </c>
      <c r="L27" s="59" t="s">
        <v>275</v>
      </c>
      <c r="M27" s="59" t="s">
        <v>276</v>
      </c>
      <c r="N27" s="59" t="s">
        <v>277</v>
      </c>
      <c r="O27" s="59" t="s">
        <v>268</v>
      </c>
    </row>
    <row r="28" spans="2:18">
      <c r="B28" s="126" t="s">
        <v>289</v>
      </c>
      <c r="C28" s="188"/>
      <c r="D28" s="175"/>
      <c r="E28" s="172"/>
      <c r="F28" s="172"/>
      <c r="G28" s="172"/>
      <c r="H28" s="172"/>
      <c r="I28" s="172"/>
      <c r="J28" s="172"/>
      <c r="K28" s="172"/>
      <c r="L28" s="172"/>
      <c r="M28" s="172"/>
      <c r="N28" s="172"/>
      <c r="O28" s="172"/>
    </row>
    <row r="29" spans="2:18">
      <c r="B29" s="41"/>
      <c r="C29" s="58" t="s">
        <v>280</v>
      </c>
      <c r="D29" s="69">
        <v>10882</v>
      </c>
      <c r="E29" s="69">
        <v>12799</v>
      </c>
      <c r="F29" s="161">
        <v>0.11082344554094618</v>
      </c>
      <c r="G29" s="69">
        <v>11627</v>
      </c>
      <c r="H29" s="163">
        <v>8.0000000000000004E-4</v>
      </c>
      <c r="I29" s="69">
        <v>5484</v>
      </c>
      <c r="J29" s="161">
        <v>0.45</v>
      </c>
      <c r="K29" s="159">
        <v>2.5</v>
      </c>
      <c r="L29" s="69">
        <v>2527</v>
      </c>
      <c r="M29" s="161">
        <v>0.22</v>
      </c>
      <c r="N29" s="69">
        <v>4</v>
      </c>
      <c r="O29" s="175"/>
    </row>
    <row r="30" spans="2:18">
      <c r="B30" s="126"/>
      <c r="C30" s="58" t="s">
        <v>281</v>
      </c>
      <c r="D30" s="69">
        <v>1489</v>
      </c>
      <c r="E30" s="69">
        <v>1648</v>
      </c>
      <c r="F30" s="161">
        <v>0.19</v>
      </c>
      <c r="G30" s="69">
        <v>1711</v>
      </c>
      <c r="H30" s="163">
        <v>1.9055486434656622E-3</v>
      </c>
      <c r="I30" s="69">
        <v>1034</v>
      </c>
      <c r="J30" s="161">
        <v>0.45</v>
      </c>
      <c r="K30" s="159">
        <v>2.5</v>
      </c>
      <c r="L30" s="69">
        <v>572</v>
      </c>
      <c r="M30" s="161">
        <v>0.33</v>
      </c>
      <c r="N30" s="69">
        <v>2</v>
      </c>
      <c r="O30" s="175"/>
    </row>
    <row r="31" spans="2:18">
      <c r="B31" s="41"/>
      <c r="C31" s="58" t="s">
        <v>282</v>
      </c>
      <c r="D31" s="69">
        <v>3472</v>
      </c>
      <c r="E31" s="69">
        <v>2562</v>
      </c>
      <c r="F31" s="161">
        <v>0.2</v>
      </c>
      <c r="G31" s="69">
        <v>3689</v>
      </c>
      <c r="H31" s="163">
        <v>3.8E-3</v>
      </c>
      <c r="I31" s="69">
        <v>1650</v>
      </c>
      <c r="J31" s="161">
        <v>0.45</v>
      </c>
      <c r="K31" s="159">
        <v>2.5</v>
      </c>
      <c r="L31" s="69">
        <v>1814</v>
      </c>
      <c r="M31" s="161">
        <v>0.49</v>
      </c>
      <c r="N31" s="69">
        <v>6</v>
      </c>
      <c r="O31" s="175"/>
    </row>
    <row r="32" spans="2:18">
      <c r="B32" s="68"/>
      <c r="C32" s="58" t="s">
        <v>283</v>
      </c>
      <c r="D32" s="69">
        <v>1337</v>
      </c>
      <c r="E32" s="69">
        <v>881</v>
      </c>
      <c r="F32" s="161">
        <v>0.27</v>
      </c>
      <c r="G32" s="69">
        <v>1518</v>
      </c>
      <c r="H32" s="163">
        <v>6.2110871383135782E-3</v>
      </c>
      <c r="I32" s="69">
        <v>778</v>
      </c>
      <c r="J32" s="161">
        <v>0.45</v>
      </c>
      <c r="K32" s="159">
        <v>2.5</v>
      </c>
      <c r="L32" s="69">
        <v>921</v>
      </c>
      <c r="M32" s="161">
        <v>0.61</v>
      </c>
      <c r="N32" s="69">
        <v>4</v>
      </c>
      <c r="O32" s="175"/>
    </row>
    <row r="33" spans="2:18">
      <c r="B33" s="68"/>
      <c r="C33" s="58" t="s">
        <v>284</v>
      </c>
      <c r="D33" s="69">
        <v>3795</v>
      </c>
      <c r="E33" s="69">
        <v>2001</v>
      </c>
      <c r="F33" s="161">
        <v>0.28999999999999998</v>
      </c>
      <c r="G33" s="69">
        <v>4159</v>
      </c>
      <c r="H33" s="163">
        <v>1.3100000000000001E-2</v>
      </c>
      <c r="I33" s="69">
        <v>1680</v>
      </c>
      <c r="J33" s="161">
        <v>0.45</v>
      </c>
      <c r="K33" s="159">
        <v>2.5</v>
      </c>
      <c r="L33" s="69">
        <v>3301</v>
      </c>
      <c r="M33" s="161">
        <v>0.79</v>
      </c>
      <c r="N33" s="69">
        <v>24</v>
      </c>
      <c r="O33" s="175"/>
    </row>
    <row r="34" spans="2:18">
      <c r="B34" s="68"/>
      <c r="C34" s="58" t="s">
        <v>285</v>
      </c>
      <c r="D34" s="69">
        <v>909</v>
      </c>
      <c r="E34" s="69">
        <v>452</v>
      </c>
      <c r="F34" s="161">
        <v>0.28000000000000003</v>
      </c>
      <c r="G34" s="69">
        <v>952</v>
      </c>
      <c r="H34" s="163">
        <v>4.0300000000000002E-2</v>
      </c>
      <c r="I34" s="69">
        <v>317</v>
      </c>
      <c r="J34" s="161">
        <v>0.45</v>
      </c>
      <c r="K34" s="159">
        <v>2.5</v>
      </c>
      <c r="L34" s="69">
        <v>1062</v>
      </c>
      <c r="M34" s="161">
        <v>1.1200000000000001</v>
      </c>
      <c r="N34" s="69">
        <v>17</v>
      </c>
      <c r="O34" s="175"/>
    </row>
    <row r="35" spans="2:18">
      <c r="B35" s="68"/>
      <c r="C35" s="58" t="s">
        <v>286</v>
      </c>
      <c r="D35" s="69">
        <v>1683</v>
      </c>
      <c r="E35" s="69">
        <v>542</v>
      </c>
      <c r="F35" s="161">
        <v>0.31</v>
      </c>
      <c r="G35" s="69">
        <v>1779</v>
      </c>
      <c r="H35" s="163">
        <v>0.13170000000000001</v>
      </c>
      <c r="I35" s="69">
        <v>1057</v>
      </c>
      <c r="J35" s="161">
        <v>0.45</v>
      </c>
      <c r="K35" s="159">
        <v>2.5</v>
      </c>
      <c r="L35" s="69">
        <v>2868</v>
      </c>
      <c r="M35" s="161">
        <v>1.61</v>
      </c>
      <c r="N35" s="69">
        <v>106</v>
      </c>
      <c r="O35" s="175"/>
    </row>
    <row r="36" spans="2:18">
      <c r="B36" s="68"/>
      <c r="C36" s="58" t="s">
        <v>287</v>
      </c>
      <c r="D36" s="69">
        <v>275</v>
      </c>
      <c r="E36" s="69">
        <v>30</v>
      </c>
      <c r="F36" s="161">
        <v>0.26</v>
      </c>
      <c r="G36" s="69">
        <v>259</v>
      </c>
      <c r="H36" s="163">
        <v>1</v>
      </c>
      <c r="I36" s="69">
        <v>76</v>
      </c>
      <c r="J36" s="161">
        <v>0.45</v>
      </c>
      <c r="K36" s="159">
        <v>2.5</v>
      </c>
      <c r="L36" s="69"/>
      <c r="M36" s="161"/>
      <c r="N36" s="69">
        <v>117</v>
      </c>
      <c r="O36" s="175"/>
    </row>
    <row r="37" spans="2:18" ht="13.5" thickBot="1">
      <c r="B37" s="70"/>
      <c r="C37" s="35" t="s">
        <v>279</v>
      </c>
      <c r="D37" s="71">
        <f>SUM(D29:D36)</f>
        <v>23842</v>
      </c>
      <c r="E37" s="71">
        <f>SUM(E29:E36)</f>
        <v>20915</v>
      </c>
      <c r="F37" s="162">
        <v>0.15686685537360145</v>
      </c>
      <c r="G37" s="71">
        <f>SUM(G29:G36)</f>
        <v>25694</v>
      </c>
      <c r="H37" s="164">
        <v>2.4199999999999999E-2</v>
      </c>
      <c r="I37" s="71">
        <f>SUM(I29:I36)</f>
        <v>12076</v>
      </c>
      <c r="J37" s="162">
        <v>0.45</v>
      </c>
      <c r="K37" s="160">
        <v>2.5</v>
      </c>
      <c r="L37" s="220">
        <f>SUM(L29:L36)</f>
        <v>13065</v>
      </c>
      <c r="M37" s="162">
        <v>0.51</v>
      </c>
      <c r="N37" s="71">
        <f>SUM(N29:N36)</f>
        <v>280</v>
      </c>
      <c r="O37" s="71">
        <v>935</v>
      </c>
      <c r="Q37" s="212"/>
      <c r="R37" s="158"/>
    </row>
    <row r="39" spans="2:18" ht="42.75">
      <c r="B39" s="146" t="s">
        <v>945</v>
      </c>
      <c r="C39" s="15" t="s">
        <v>266</v>
      </c>
      <c r="D39" s="59" t="s">
        <v>267</v>
      </c>
      <c r="E39" s="59" t="s">
        <v>269</v>
      </c>
      <c r="F39" s="59" t="s">
        <v>270</v>
      </c>
      <c r="G39" s="99" t="s">
        <v>278</v>
      </c>
      <c r="H39" s="59" t="s">
        <v>271</v>
      </c>
      <c r="I39" s="59" t="s">
        <v>272</v>
      </c>
      <c r="J39" s="59" t="s">
        <v>273</v>
      </c>
      <c r="K39" s="59" t="s">
        <v>274</v>
      </c>
      <c r="L39" s="59" t="s">
        <v>275</v>
      </c>
      <c r="M39" s="59" t="s">
        <v>276</v>
      </c>
      <c r="N39" s="59" t="s">
        <v>277</v>
      </c>
      <c r="O39" s="59" t="s">
        <v>268</v>
      </c>
    </row>
    <row r="40" spans="2:18">
      <c r="B40" s="126" t="s">
        <v>290</v>
      </c>
      <c r="C40" s="188"/>
      <c r="D40" s="175"/>
      <c r="E40" s="172"/>
      <c r="F40" s="172"/>
      <c r="G40" s="172"/>
      <c r="H40" s="172"/>
      <c r="I40" s="172"/>
      <c r="J40" s="172"/>
      <c r="K40" s="172"/>
      <c r="L40" s="172"/>
      <c r="M40" s="172"/>
      <c r="N40" s="172"/>
      <c r="O40" s="172"/>
    </row>
    <row r="41" spans="2:18">
      <c r="B41" s="41"/>
      <c r="C41" s="58" t="s">
        <v>280</v>
      </c>
      <c r="D41" s="69">
        <v>26786</v>
      </c>
      <c r="E41" s="69">
        <v>14088</v>
      </c>
      <c r="F41" s="161">
        <v>0.11</v>
      </c>
      <c r="G41" s="69">
        <v>17082</v>
      </c>
      <c r="H41" s="163">
        <v>8.9999999999999998E-4</v>
      </c>
      <c r="I41" s="69">
        <v>2271</v>
      </c>
      <c r="J41" s="161">
        <v>0.45</v>
      </c>
      <c r="K41" s="159">
        <v>2.5</v>
      </c>
      <c r="L41" s="69">
        <v>4786</v>
      </c>
      <c r="M41" s="161">
        <v>0.28000000000000003</v>
      </c>
      <c r="N41" s="69">
        <v>7</v>
      </c>
      <c r="O41" s="175"/>
    </row>
    <row r="42" spans="2:18">
      <c r="B42" s="126"/>
      <c r="C42" s="58" t="s">
        <v>281</v>
      </c>
      <c r="D42" s="69">
        <v>425</v>
      </c>
      <c r="E42" s="69">
        <v>411</v>
      </c>
      <c r="F42" s="161">
        <v>0.19</v>
      </c>
      <c r="G42" s="69">
        <v>483</v>
      </c>
      <c r="H42" s="163">
        <v>2E-3</v>
      </c>
      <c r="I42" s="69">
        <v>293</v>
      </c>
      <c r="J42" s="161">
        <v>0.45</v>
      </c>
      <c r="K42" s="159">
        <v>2.5</v>
      </c>
      <c r="L42" s="69">
        <v>209</v>
      </c>
      <c r="M42" s="161">
        <v>0.43</v>
      </c>
      <c r="N42" s="69"/>
      <c r="O42" s="175"/>
    </row>
    <row r="43" spans="2:18">
      <c r="B43" s="41"/>
      <c r="C43" s="58" t="s">
        <v>282</v>
      </c>
      <c r="D43" s="69">
        <v>8481</v>
      </c>
      <c r="E43" s="69">
        <v>2846</v>
      </c>
      <c r="F43" s="161">
        <v>0.18</v>
      </c>
      <c r="G43" s="69">
        <v>3811</v>
      </c>
      <c r="H43" s="163">
        <v>3.8999999999999998E-3</v>
      </c>
      <c r="I43" s="69">
        <v>690</v>
      </c>
      <c r="J43" s="161">
        <v>0.45</v>
      </c>
      <c r="K43" s="159">
        <v>2.5</v>
      </c>
      <c r="L43" s="69">
        <v>2463</v>
      </c>
      <c r="M43" s="161">
        <v>0.65</v>
      </c>
      <c r="N43" s="69">
        <v>7</v>
      </c>
      <c r="O43" s="175"/>
    </row>
    <row r="44" spans="2:18">
      <c r="B44" s="68"/>
      <c r="C44" s="58" t="s">
        <v>283</v>
      </c>
      <c r="D44" s="69">
        <v>420</v>
      </c>
      <c r="E44" s="69">
        <v>258</v>
      </c>
      <c r="F44" s="161">
        <v>0.21</v>
      </c>
      <c r="G44" s="69">
        <v>427</v>
      </c>
      <c r="H44" s="163">
        <v>6.3E-3</v>
      </c>
      <c r="I44" s="69">
        <v>260</v>
      </c>
      <c r="J44" s="161">
        <v>0.45</v>
      </c>
      <c r="K44" s="159">
        <v>2.5</v>
      </c>
      <c r="L44" s="69">
        <v>333</v>
      </c>
      <c r="M44" s="161">
        <v>0.78</v>
      </c>
      <c r="N44" s="69">
        <v>1</v>
      </c>
      <c r="O44" s="175"/>
    </row>
    <row r="45" spans="2:18">
      <c r="B45" s="68"/>
      <c r="C45" s="58" t="s">
        <v>284</v>
      </c>
      <c r="D45" s="69">
        <v>2482</v>
      </c>
      <c r="E45" s="69">
        <v>1496</v>
      </c>
      <c r="F45" s="161">
        <v>0.21</v>
      </c>
      <c r="G45" s="69">
        <v>2596</v>
      </c>
      <c r="H45" s="163">
        <v>1.3100000000000001E-2</v>
      </c>
      <c r="I45" s="69">
        <v>952</v>
      </c>
      <c r="J45" s="161">
        <v>0.45</v>
      </c>
      <c r="K45" s="159">
        <v>2.5</v>
      </c>
      <c r="L45" s="69">
        <v>2666</v>
      </c>
      <c r="M45" s="161">
        <v>1.03</v>
      </c>
      <c r="N45" s="69">
        <v>15</v>
      </c>
      <c r="O45" s="175"/>
    </row>
    <row r="46" spans="2:18">
      <c r="B46" s="68"/>
      <c r="C46" s="58" t="s">
        <v>285</v>
      </c>
      <c r="D46" s="69">
        <v>486</v>
      </c>
      <c r="E46" s="69">
        <v>225</v>
      </c>
      <c r="F46" s="161">
        <v>0.31</v>
      </c>
      <c r="G46" s="69">
        <v>527</v>
      </c>
      <c r="H46" s="163">
        <v>4.9399999999999999E-2</v>
      </c>
      <c r="I46" s="69">
        <v>147</v>
      </c>
      <c r="J46" s="161">
        <v>0.45</v>
      </c>
      <c r="K46" s="159">
        <v>2.5</v>
      </c>
      <c r="L46" s="69">
        <v>820</v>
      </c>
      <c r="M46" s="161">
        <v>1.55</v>
      </c>
      <c r="N46" s="69">
        <v>12</v>
      </c>
      <c r="O46" s="175"/>
    </row>
    <row r="47" spans="2:18">
      <c r="B47" s="68"/>
      <c r="C47" s="58" t="s">
        <v>286</v>
      </c>
      <c r="D47" s="69">
        <v>755</v>
      </c>
      <c r="E47" s="69">
        <v>115</v>
      </c>
      <c r="F47" s="161">
        <v>0.34</v>
      </c>
      <c r="G47" s="69">
        <v>656</v>
      </c>
      <c r="H47" s="163">
        <v>0.1318</v>
      </c>
      <c r="I47" s="69">
        <v>737</v>
      </c>
      <c r="J47" s="161">
        <v>0.45</v>
      </c>
      <c r="K47" s="159">
        <v>2.5</v>
      </c>
      <c r="L47" s="69">
        <v>1427</v>
      </c>
      <c r="M47" s="161">
        <v>2.17</v>
      </c>
      <c r="N47" s="69">
        <v>39</v>
      </c>
      <c r="O47" s="175"/>
    </row>
    <row r="48" spans="2:18">
      <c r="B48" s="68"/>
      <c r="C48" s="58" t="s">
        <v>287</v>
      </c>
      <c r="D48" s="69">
        <v>587</v>
      </c>
      <c r="E48" s="69">
        <v>68</v>
      </c>
      <c r="F48" s="161">
        <v>0.52</v>
      </c>
      <c r="G48" s="69">
        <v>609</v>
      </c>
      <c r="H48" s="163">
        <v>1</v>
      </c>
      <c r="I48" s="69">
        <v>329</v>
      </c>
      <c r="J48" s="161">
        <v>0.45</v>
      </c>
      <c r="K48" s="159">
        <v>2.5</v>
      </c>
      <c r="L48" s="69"/>
      <c r="M48" s="161"/>
      <c r="N48" s="69">
        <v>274</v>
      </c>
      <c r="O48" s="175"/>
    </row>
    <row r="49" spans="2:18" ht="13.5" thickBot="1">
      <c r="B49" s="70"/>
      <c r="C49" s="35" t="s">
        <v>279</v>
      </c>
      <c r="D49" s="71">
        <f>SUM(D41:D48)</f>
        <v>40422</v>
      </c>
      <c r="E49" s="71">
        <f>SUM(E41:E48)</f>
        <v>19507</v>
      </c>
      <c r="F49" s="162">
        <v>0.14000000000000001</v>
      </c>
      <c r="G49" s="71">
        <f>SUM(G41:G48)</f>
        <v>26191</v>
      </c>
      <c r="H49" s="164">
        <v>3.0099999999999998E-2</v>
      </c>
      <c r="I49" s="71">
        <f>SUM(I41:I48)</f>
        <v>5679</v>
      </c>
      <c r="J49" s="162">
        <v>0.45</v>
      </c>
      <c r="K49" s="160">
        <v>2.5</v>
      </c>
      <c r="L49" s="220">
        <f>SUM(L41:L48)</f>
        <v>12704</v>
      </c>
      <c r="M49" s="162">
        <v>0.48856387886932673</v>
      </c>
      <c r="N49" s="71">
        <f>SUM(N41:N48)</f>
        <v>355</v>
      </c>
      <c r="O49" s="71">
        <v>866</v>
      </c>
    </row>
    <row r="50" spans="2:18" s="68" customFormat="1" thickBot="1">
      <c r="B50" s="591" t="s">
        <v>292</v>
      </c>
      <c r="C50" s="591"/>
      <c r="D50" s="165">
        <f>+D49+D37+D25+D13</f>
        <v>76525</v>
      </c>
      <c r="E50" s="165">
        <f>+E49+E37+E25+E13</f>
        <v>60712</v>
      </c>
      <c r="F50" s="162">
        <v>0.43</v>
      </c>
      <c r="G50" s="165">
        <f>+G49+G37+G25+G13</f>
        <v>78994</v>
      </c>
      <c r="H50" s="164">
        <v>2.12E-2</v>
      </c>
      <c r="I50" s="165">
        <f>+I49+I37+I25+I13</f>
        <v>171098</v>
      </c>
      <c r="J50" s="162">
        <v>0.56000000000000005</v>
      </c>
      <c r="K50" s="160">
        <v>1.71</v>
      </c>
      <c r="L50" s="71">
        <f>+L49+L37+L25+L13</f>
        <v>33193</v>
      </c>
      <c r="M50" s="162">
        <v>0.42</v>
      </c>
      <c r="N50" s="71">
        <v>809</v>
      </c>
      <c r="O50" s="165">
        <f>+O49+O37+O25+O13</f>
        <v>2221</v>
      </c>
      <c r="P50" s="166"/>
      <c r="R50" s="215"/>
    </row>
    <row r="52" spans="2:18">
      <c r="L52" s="158"/>
    </row>
    <row r="53" spans="2:18">
      <c r="L53" s="158"/>
    </row>
    <row r="54" spans="2:18">
      <c r="L54" s="158"/>
    </row>
  </sheetData>
  <mergeCells count="2">
    <mergeCell ref="B2:I2"/>
    <mergeCell ref="B50:C5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9"/>
  <sheetViews>
    <sheetView workbookViewId="0">
      <selection activeCell="D7" sqref="D7"/>
    </sheetView>
  </sheetViews>
  <sheetFormatPr defaultRowHeight="12.75"/>
  <cols>
    <col min="1" max="1" width="3.7109375" style="50" customWidth="1"/>
    <col min="2" max="2" width="9.140625" style="50"/>
    <col min="3" max="3" width="41" style="50" customWidth="1"/>
    <col min="4" max="4" width="26.28515625" style="50" customWidth="1"/>
    <col min="5" max="5" width="15.42578125" style="50" customWidth="1"/>
    <col min="6" max="16384" width="9.140625" style="50"/>
  </cols>
  <sheetData>
    <row r="1" spans="1:10" ht="21" customHeight="1">
      <c r="A1" s="31"/>
      <c r="B1" s="31"/>
      <c r="C1" s="31"/>
      <c r="D1" s="31"/>
      <c r="E1" s="31"/>
      <c r="F1" s="31"/>
      <c r="G1" s="31"/>
      <c r="H1" s="31"/>
    </row>
    <row r="2" spans="1:10" ht="48" customHeight="1">
      <c r="A2" s="47"/>
      <c r="B2" s="555" t="s">
        <v>498</v>
      </c>
      <c r="C2" s="555"/>
      <c r="D2" s="555"/>
      <c r="E2" s="555"/>
      <c r="F2" s="555"/>
      <c r="G2" s="555"/>
      <c r="H2" s="555"/>
      <c r="I2" s="555"/>
    </row>
    <row r="3" spans="1:10" ht="32.25" customHeight="1">
      <c r="A3" s="142"/>
      <c r="B3" s="22" t="s">
        <v>945</v>
      </c>
      <c r="C3" s="14"/>
      <c r="D3" s="219" t="s">
        <v>512</v>
      </c>
      <c r="E3" s="219" t="s">
        <v>513</v>
      </c>
      <c r="F3" s="143"/>
      <c r="G3" s="143"/>
      <c r="H3" s="143"/>
      <c r="I3" s="143"/>
    </row>
    <row r="4" spans="1:10" ht="12.75" customHeight="1">
      <c r="A4" s="117"/>
      <c r="B4" s="117">
        <v>1</v>
      </c>
      <c r="C4" s="592" t="s">
        <v>499</v>
      </c>
      <c r="D4" s="592"/>
      <c r="E4" s="592"/>
      <c r="F4" s="69"/>
      <c r="G4" s="69"/>
      <c r="H4" s="69"/>
      <c r="I4" s="69"/>
      <c r="J4" s="167"/>
    </row>
    <row r="5" spans="1:10" ht="12.75" customHeight="1">
      <c r="A5" s="117"/>
      <c r="B5" s="117">
        <v>2</v>
      </c>
      <c r="C5" s="173" t="s">
        <v>500</v>
      </c>
      <c r="D5" s="63"/>
      <c r="E5" s="63"/>
      <c r="F5" s="68"/>
      <c r="G5" s="68"/>
      <c r="H5" s="68"/>
      <c r="I5" s="167"/>
      <c r="J5" s="167"/>
    </row>
    <row r="6" spans="1:10" ht="12.75" customHeight="1">
      <c r="A6" s="116"/>
      <c r="B6" s="117">
        <v>3</v>
      </c>
      <c r="C6" s="173" t="s">
        <v>115</v>
      </c>
      <c r="D6" s="63"/>
      <c r="E6" s="63"/>
      <c r="F6" s="115"/>
      <c r="G6" s="115"/>
      <c r="H6" s="115"/>
      <c r="I6" s="167"/>
      <c r="J6" s="167"/>
    </row>
    <row r="7" spans="1:10" ht="12.75" customHeight="1">
      <c r="A7" s="117"/>
      <c r="B7" s="117">
        <v>4</v>
      </c>
      <c r="C7" s="173" t="s">
        <v>501</v>
      </c>
      <c r="D7" s="63">
        <v>13065</v>
      </c>
      <c r="E7" s="63">
        <v>13065</v>
      </c>
      <c r="F7" s="68"/>
      <c r="G7" s="68"/>
      <c r="H7" s="68"/>
      <c r="I7" s="167"/>
      <c r="J7" s="167"/>
    </row>
    <row r="8" spans="1:10" ht="12.75" customHeight="1">
      <c r="B8" s="117">
        <v>5</v>
      </c>
      <c r="C8" s="173" t="s">
        <v>502</v>
      </c>
      <c r="D8" s="63"/>
      <c r="E8" s="63"/>
      <c r="F8" s="167"/>
      <c r="G8" s="167"/>
      <c r="H8" s="167"/>
      <c r="I8" s="167"/>
      <c r="J8" s="167"/>
    </row>
    <row r="9" spans="1:10" ht="12.75" customHeight="1">
      <c r="B9" s="117">
        <v>6</v>
      </c>
      <c r="C9" s="173" t="s">
        <v>503</v>
      </c>
      <c r="D9" s="63">
        <v>12704</v>
      </c>
      <c r="E9" s="63">
        <f>+D9</f>
        <v>12704</v>
      </c>
      <c r="F9" s="167"/>
      <c r="G9" s="167"/>
      <c r="H9" s="167"/>
      <c r="I9" s="167"/>
      <c r="J9" s="167"/>
    </row>
    <row r="10" spans="1:10" ht="12.75" customHeight="1">
      <c r="B10" s="117">
        <v>7</v>
      </c>
      <c r="C10" s="593" t="s">
        <v>504</v>
      </c>
      <c r="D10" s="593"/>
      <c r="E10" s="593"/>
      <c r="F10" s="167"/>
      <c r="G10" s="167"/>
      <c r="H10" s="167"/>
      <c r="I10" s="167"/>
      <c r="J10" s="167"/>
    </row>
    <row r="11" spans="1:10" ht="12.75" customHeight="1">
      <c r="B11" s="117">
        <v>8</v>
      </c>
      <c r="C11" s="173" t="s">
        <v>500</v>
      </c>
      <c r="D11" s="63"/>
      <c r="E11" s="63"/>
      <c r="F11" s="167"/>
      <c r="G11" s="167"/>
      <c r="H11" s="167"/>
      <c r="I11" s="167"/>
      <c r="J11" s="167"/>
    </row>
    <row r="12" spans="1:10" ht="12.75" customHeight="1">
      <c r="B12" s="117">
        <v>9</v>
      </c>
      <c r="C12" s="173" t="s">
        <v>115</v>
      </c>
      <c r="D12" s="63"/>
      <c r="E12" s="63"/>
      <c r="F12" s="167"/>
      <c r="G12" s="167"/>
      <c r="H12" s="167"/>
      <c r="I12" s="167"/>
      <c r="J12" s="167"/>
    </row>
    <row r="13" spans="1:10">
      <c r="B13" s="117">
        <v>10</v>
      </c>
      <c r="C13" s="173" t="s">
        <v>501</v>
      </c>
      <c r="D13" s="63"/>
      <c r="E13" s="63"/>
    </row>
    <row r="14" spans="1:10">
      <c r="B14" s="117">
        <v>11</v>
      </c>
      <c r="C14" s="173" t="s">
        <v>502</v>
      </c>
      <c r="D14" s="63"/>
      <c r="E14" s="63"/>
    </row>
    <row r="15" spans="1:10">
      <c r="B15" s="117">
        <v>12</v>
      </c>
      <c r="C15" s="173" t="s">
        <v>503</v>
      </c>
      <c r="D15" s="63"/>
      <c r="E15" s="63"/>
    </row>
    <row r="16" spans="1:10">
      <c r="B16" s="117">
        <v>13</v>
      </c>
      <c r="C16" s="173" t="s">
        <v>505</v>
      </c>
      <c r="D16" s="63">
        <v>236</v>
      </c>
      <c r="E16" s="63">
        <f>+D16</f>
        <v>236</v>
      </c>
    </row>
    <row r="17" spans="2:5">
      <c r="B17" s="117">
        <v>14</v>
      </c>
      <c r="C17" s="173" t="s">
        <v>506</v>
      </c>
      <c r="D17" s="63">
        <v>3584</v>
      </c>
      <c r="E17" s="63">
        <f>+D17</f>
        <v>3584</v>
      </c>
    </row>
    <row r="18" spans="2:5">
      <c r="B18" s="117">
        <v>15</v>
      </c>
      <c r="C18" s="173" t="s">
        <v>507</v>
      </c>
      <c r="D18" s="63"/>
      <c r="E18" s="63"/>
    </row>
    <row r="19" spans="2:5">
      <c r="B19" s="117">
        <v>16</v>
      </c>
      <c r="C19" s="173" t="s">
        <v>508</v>
      </c>
      <c r="D19" s="63">
        <v>218</v>
      </c>
      <c r="E19" s="63">
        <f>+D19</f>
        <v>218</v>
      </c>
    </row>
    <row r="20" spans="2:5">
      <c r="B20" s="117">
        <v>17</v>
      </c>
      <c r="C20" s="173" t="s">
        <v>509</v>
      </c>
      <c r="D20" s="63">
        <v>3386</v>
      </c>
      <c r="E20" s="63">
        <f>+D20</f>
        <v>3386</v>
      </c>
    </row>
    <row r="21" spans="2:5">
      <c r="B21" s="117">
        <v>18</v>
      </c>
      <c r="C21" s="173" t="s">
        <v>510</v>
      </c>
      <c r="D21" s="63"/>
      <c r="E21" s="63"/>
    </row>
    <row r="22" spans="2:5">
      <c r="B22" s="117">
        <v>19</v>
      </c>
      <c r="C22" s="173" t="s">
        <v>511</v>
      </c>
    </row>
    <row r="23" spans="2:5" ht="13.5" thickBot="1">
      <c r="B23" s="169">
        <v>20</v>
      </c>
      <c r="C23" s="222" t="s">
        <v>70</v>
      </c>
      <c r="D23" s="222">
        <f>SUM(D11:D22)+SUM(D5:D9)</f>
        <v>33193</v>
      </c>
      <c r="E23" s="222">
        <f>SUM(E11:E22)+SUM(E5:E9)</f>
        <v>33193</v>
      </c>
    </row>
    <row r="24" spans="2:5">
      <c r="B24" s="68"/>
      <c r="C24" s="68"/>
      <c r="D24" s="68"/>
      <c r="E24" s="68"/>
    </row>
    <row r="25" spans="2:5">
      <c r="B25" s="68"/>
      <c r="C25" s="68"/>
      <c r="D25" s="68"/>
      <c r="E25" s="68"/>
    </row>
    <row r="29" spans="2:5">
      <c r="E29" s="50" t="s">
        <v>41</v>
      </c>
    </row>
  </sheetData>
  <mergeCells count="3">
    <mergeCell ref="B2:I2"/>
    <mergeCell ref="C4:E4"/>
    <mergeCell ref="C10:E10"/>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2"/>
  <sheetViews>
    <sheetView workbookViewId="0">
      <selection activeCell="G10" sqref="G10"/>
    </sheetView>
  </sheetViews>
  <sheetFormatPr defaultRowHeight="12.75"/>
  <cols>
    <col min="1" max="1" width="3.7109375" style="50" customWidth="1"/>
    <col min="2" max="2" width="9.140625" style="50"/>
    <col min="3" max="3" width="53.28515625" style="50" customWidth="1"/>
    <col min="4" max="5" width="17.85546875" style="50" customWidth="1"/>
    <col min="6" max="16384" width="9.140625" style="50"/>
  </cols>
  <sheetData>
    <row r="1" spans="1:10" ht="21" customHeight="1">
      <c r="A1" s="31"/>
      <c r="B1" s="31"/>
      <c r="C1" s="31"/>
      <c r="D1" s="31"/>
      <c r="E1" s="31"/>
      <c r="F1" s="31"/>
      <c r="G1" s="31"/>
      <c r="H1" s="31"/>
    </row>
    <row r="2" spans="1:10" ht="48" customHeight="1">
      <c r="A2" s="47"/>
      <c r="B2" s="555" t="s">
        <v>294</v>
      </c>
      <c r="C2" s="555"/>
      <c r="D2" s="555"/>
      <c r="E2" s="555"/>
      <c r="F2" s="555"/>
      <c r="G2" s="555"/>
      <c r="H2" s="555"/>
      <c r="I2" s="555"/>
    </row>
    <row r="3" spans="1:10" ht="28.5">
      <c r="A3" s="142"/>
      <c r="B3" s="22" t="s">
        <v>945</v>
      </c>
      <c r="C3" s="14"/>
      <c r="D3" s="67" t="s">
        <v>304</v>
      </c>
      <c r="E3" s="99" t="s">
        <v>305</v>
      </c>
      <c r="F3" s="143"/>
      <c r="G3" s="143"/>
      <c r="H3" s="143"/>
      <c r="I3" s="143"/>
    </row>
    <row r="4" spans="1:10" ht="12.75" customHeight="1">
      <c r="A4" s="117"/>
      <c r="B4" s="272">
        <v>1</v>
      </c>
      <c r="C4" s="266" t="s">
        <v>295</v>
      </c>
      <c r="D4" s="267">
        <v>34160</v>
      </c>
      <c r="E4" s="267">
        <v>2733</v>
      </c>
      <c r="F4" s="69"/>
      <c r="G4" s="69"/>
      <c r="H4" s="69"/>
      <c r="I4" s="69"/>
      <c r="J4" s="167"/>
    </row>
    <row r="5" spans="1:10" ht="12.75" customHeight="1">
      <c r="A5" s="117"/>
      <c r="B5" s="117">
        <v>2</v>
      </c>
      <c r="C5" s="186" t="s">
        <v>296</v>
      </c>
      <c r="D5" s="258">
        <v>-976</v>
      </c>
      <c r="E5" s="258">
        <v>-78</v>
      </c>
      <c r="F5" s="69"/>
      <c r="G5" s="68"/>
      <c r="H5" s="68"/>
      <c r="I5" s="167"/>
      <c r="J5" s="167"/>
    </row>
    <row r="6" spans="1:10" ht="12.75" customHeight="1">
      <c r="A6" s="116"/>
      <c r="B6" s="117">
        <v>3</v>
      </c>
      <c r="C6" s="186" t="s">
        <v>297</v>
      </c>
      <c r="D6" s="258">
        <v>-341</v>
      </c>
      <c r="E6" s="258">
        <v>-28</v>
      </c>
      <c r="F6" s="69"/>
      <c r="G6" s="115"/>
      <c r="H6" s="115"/>
      <c r="I6" s="167"/>
      <c r="J6" s="167"/>
    </row>
    <row r="7" spans="1:10" ht="12.75" customHeight="1">
      <c r="A7" s="117"/>
      <c r="B7" s="117">
        <v>4</v>
      </c>
      <c r="C7" s="186" t="s">
        <v>298</v>
      </c>
      <c r="D7" s="258">
        <v>350</v>
      </c>
      <c r="E7" s="258">
        <v>28</v>
      </c>
      <c r="F7" s="69"/>
      <c r="G7" s="68"/>
      <c r="H7" s="68"/>
      <c r="I7" s="167"/>
      <c r="J7" s="167"/>
    </row>
    <row r="8" spans="1:10" ht="12.75" customHeight="1">
      <c r="B8" s="117">
        <v>5</v>
      </c>
      <c r="C8" s="186" t="s">
        <v>299</v>
      </c>
      <c r="D8" s="258"/>
      <c r="E8" s="258"/>
      <c r="F8" s="167"/>
      <c r="G8" s="167"/>
      <c r="H8" s="167"/>
      <c r="I8" s="167"/>
      <c r="J8" s="167"/>
    </row>
    <row r="9" spans="1:10" ht="12.75" customHeight="1">
      <c r="B9" s="117">
        <v>6</v>
      </c>
      <c r="C9" s="186" t="s">
        <v>300</v>
      </c>
      <c r="D9" s="258"/>
      <c r="E9" s="258"/>
      <c r="F9" s="167"/>
      <c r="G9" s="167"/>
      <c r="H9" s="167"/>
      <c r="I9" s="167"/>
      <c r="J9" s="167"/>
    </row>
    <row r="10" spans="1:10" ht="12.75" customHeight="1">
      <c r="B10" s="117">
        <v>7</v>
      </c>
      <c r="C10" s="186" t="s">
        <v>301</v>
      </c>
      <c r="D10" s="258">
        <v>1</v>
      </c>
      <c r="E10" s="258"/>
      <c r="F10" s="167"/>
      <c r="G10" s="167"/>
      <c r="H10" s="167"/>
      <c r="I10" s="167"/>
      <c r="J10" s="167"/>
    </row>
    <row r="11" spans="1:10" ht="12.75" customHeight="1">
      <c r="B11" s="117">
        <v>8</v>
      </c>
      <c r="C11" s="186" t="s">
        <v>302</v>
      </c>
      <c r="D11" s="258">
        <v>-1</v>
      </c>
      <c r="E11" s="258"/>
      <c r="F11" s="167"/>
      <c r="G11" s="167"/>
      <c r="H11" s="167"/>
      <c r="I11" s="167"/>
      <c r="J11" s="167"/>
    </row>
    <row r="12" spans="1:10" ht="12.75" customHeight="1" thickBot="1">
      <c r="A12" s="269"/>
      <c r="B12" s="270">
        <v>9</v>
      </c>
      <c r="C12" s="271" t="s">
        <v>303</v>
      </c>
      <c r="D12" s="268">
        <f>SUM(D4:D11)</f>
        <v>33193</v>
      </c>
      <c r="E12" s="268">
        <f>SUM(E4:E11)</f>
        <v>2655</v>
      </c>
      <c r="F12" s="69"/>
      <c r="G12" s="167"/>
      <c r="H12" s="167"/>
      <c r="I12" s="167"/>
      <c r="J12" s="167"/>
    </row>
  </sheetData>
  <mergeCells count="1">
    <mergeCell ref="B2:I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9"/>
  <sheetViews>
    <sheetView workbookViewId="0">
      <selection activeCell="L15" sqref="L15"/>
    </sheetView>
  </sheetViews>
  <sheetFormatPr defaultRowHeight="12.75"/>
  <cols>
    <col min="1" max="1" width="3.7109375" style="50" customWidth="1"/>
    <col min="2" max="2" width="20.5703125" style="50" customWidth="1"/>
    <col min="3" max="4" width="15.85546875" style="50" customWidth="1"/>
    <col min="5" max="5" width="14" style="50" customWidth="1"/>
    <col min="6" max="6" width="21" style="50" customWidth="1"/>
    <col min="7" max="7" width="16.5703125" style="50" customWidth="1"/>
    <col min="8" max="8" width="11.28515625" style="50" customWidth="1"/>
    <col min="9" max="9" width="20.28515625" style="50" customWidth="1"/>
    <col min="10" max="10" width="15.42578125" style="50" customWidth="1"/>
    <col min="11" max="11" width="17.140625" style="50" customWidth="1"/>
    <col min="12" max="16384" width="9.140625" style="50"/>
  </cols>
  <sheetData>
    <row r="1" spans="1:15" ht="21" customHeight="1">
      <c r="A1" s="31"/>
      <c r="B1" s="31"/>
      <c r="C1" s="31"/>
      <c r="D1" s="31"/>
      <c r="E1" s="31"/>
      <c r="F1" s="31"/>
      <c r="G1" s="31"/>
      <c r="H1" s="31"/>
      <c r="I1" s="31"/>
      <c r="J1" s="31"/>
      <c r="K1" s="31"/>
      <c r="L1" s="31"/>
      <c r="M1" s="31"/>
      <c r="N1" s="31"/>
    </row>
    <row r="2" spans="1:15" ht="48" customHeight="1">
      <c r="A2" s="47"/>
      <c r="B2" s="555" t="s">
        <v>381</v>
      </c>
      <c r="C2" s="555"/>
      <c r="D2" s="555"/>
      <c r="E2" s="555"/>
      <c r="F2" s="555"/>
      <c r="G2" s="555"/>
      <c r="H2" s="555"/>
      <c r="I2" s="555"/>
      <c r="J2" s="555"/>
      <c r="K2" s="555"/>
      <c r="L2" s="555"/>
      <c r="M2" s="555"/>
      <c r="N2" s="555"/>
      <c r="O2" s="555"/>
    </row>
    <row r="3" spans="1:15" s="153" customFormat="1" ht="28.5" customHeight="1">
      <c r="A3" s="142"/>
      <c r="B3" s="22" t="s">
        <v>945</v>
      </c>
      <c r="C3" s="14"/>
      <c r="D3" s="14"/>
      <c r="E3" s="15"/>
      <c r="F3" s="168"/>
      <c r="G3" s="557" t="s">
        <v>386</v>
      </c>
      <c r="H3" s="557"/>
      <c r="I3" s="194"/>
      <c r="J3" s="15"/>
      <c r="K3" s="194"/>
      <c r="L3" s="143"/>
      <c r="M3" s="143"/>
      <c r="N3" s="143"/>
      <c r="O3" s="143"/>
    </row>
    <row r="4" spans="1:15" s="153" customFormat="1" ht="38.25" customHeight="1">
      <c r="A4" s="142"/>
      <c r="B4" s="22" t="s">
        <v>382</v>
      </c>
      <c r="C4" s="15" t="s">
        <v>383</v>
      </c>
      <c r="D4" s="15" t="s">
        <v>394</v>
      </c>
      <c r="E4" s="15" t="s">
        <v>384</v>
      </c>
      <c r="F4" s="168" t="s">
        <v>385</v>
      </c>
      <c r="G4" s="15" t="s">
        <v>387</v>
      </c>
      <c r="H4" s="15" t="s">
        <v>388</v>
      </c>
      <c r="I4" s="15" t="s">
        <v>389</v>
      </c>
      <c r="J4" s="15" t="s">
        <v>390</v>
      </c>
      <c r="K4" s="15" t="s">
        <v>391</v>
      </c>
      <c r="L4" s="143"/>
      <c r="M4" s="143"/>
      <c r="N4" s="143"/>
      <c r="O4" s="143"/>
    </row>
    <row r="5" spans="1:15" s="153" customFormat="1">
      <c r="A5" s="117"/>
      <c r="B5" s="186" t="s">
        <v>290</v>
      </c>
      <c r="C5" s="193" t="s">
        <v>958</v>
      </c>
      <c r="D5" s="209"/>
      <c r="E5" s="195">
        <v>8.0000000000000002E-3</v>
      </c>
      <c r="F5" s="195">
        <v>1.4999999999999999E-2</v>
      </c>
      <c r="G5" s="196">
        <v>5031</v>
      </c>
      <c r="H5" s="196">
        <v>4702</v>
      </c>
      <c r="I5" s="196">
        <v>34</v>
      </c>
      <c r="J5" s="196">
        <v>1</v>
      </c>
      <c r="K5" s="195">
        <v>1.4E-2</v>
      </c>
      <c r="L5" s="69"/>
      <c r="M5" s="69"/>
      <c r="N5" s="69"/>
      <c r="O5" s="69"/>
    </row>
    <row r="6" spans="1:15" s="153" customFormat="1">
      <c r="A6" s="117"/>
      <c r="B6" s="186" t="s">
        <v>289</v>
      </c>
      <c r="C6" s="193" t="s">
        <v>959</v>
      </c>
      <c r="D6" s="209"/>
      <c r="E6" s="195">
        <v>1.95E-2</v>
      </c>
      <c r="F6" s="195">
        <v>2.06E-2</v>
      </c>
      <c r="G6" s="196">
        <v>12115</v>
      </c>
      <c r="H6" s="196">
        <v>11599</v>
      </c>
      <c r="I6" s="196">
        <v>166</v>
      </c>
      <c r="J6" s="196">
        <v>0</v>
      </c>
      <c r="K6" s="195">
        <v>1.9400000000000001E-2</v>
      </c>
      <c r="L6" s="68"/>
      <c r="M6" s="68"/>
      <c r="N6" s="68"/>
      <c r="O6" s="167"/>
    </row>
    <row r="7" spans="1:15" s="153" customFormat="1">
      <c r="A7" s="117"/>
      <c r="B7" s="186" t="s">
        <v>265</v>
      </c>
      <c r="C7" s="193" t="s">
        <v>961</v>
      </c>
      <c r="D7" s="209"/>
      <c r="E7" s="195">
        <v>6.6E-3</v>
      </c>
      <c r="F7" s="195">
        <v>6.8999999999999999E-3</v>
      </c>
      <c r="G7" s="196">
        <v>67939</v>
      </c>
      <c r="H7" s="196">
        <v>64817</v>
      </c>
      <c r="I7" s="196">
        <v>176</v>
      </c>
      <c r="J7" s="196">
        <v>1</v>
      </c>
      <c r="K7" s="195">
        <v>3.5000000000000001E-3</v>
      </c>
      <c r="L7" s="69"/>
      <c r="M7" s="69"/>
      <c r="N7" s="69"/>
    </row>
    <row r="8" spans="1:15" s="153" customFormat="1">
      <c r="A8" s="117"/>
      <c r="B8" s="197" t="s">
        <v>288</v>
      </c>
      <c r="C8" s="25" t="s">
        <v>960</v>
      </c>
      <c r="D8" s="25"/>
      <c r="E8" s="198">
        <v>5.5999999999999999E-3</v>
      </c>
      <c r="F8" s="198">
        <v>8.6E-3</v>
      </c>
      <c r="G8" s="199">
        <v>112971</v>
      </c>
      <c r="H8" s="199">
        <v>113030</v>
      </c>
      <c r="I8" s="199">
        <v>527</v>
      </c>
      <c r="J8" s="199">
        <v>131</v>
      </c>
      <c r="K8" s="198">
        <v>4.5999999999999999E-3</v>
      </c>
      <c r="L8" s="31"/>
      <c r="M8" s="31"/>
      <c r="N8" s="31"/>
    </row>
    <row r="9" spans="1:15">
      <c r="B9" s="68"/>
      <c r="C9" s="68"/>
      <c r="D9" s="68"/>
      <c r="E9" s="68"/>
      <c r="F9" s="68"/>
      <c r="G9" s="68"/>
      <c r="H9" s="68"/>
      <c r="I9" s="68"/>
      <c r="J9" s="68"/>
      <c r="K9" s="68"/>
    </row>
  </sheetData>
  <mergeCells count="2">
    <mergeCell ref="B2:O2"/>
    <mergeCell ref="G3:H3"/>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
  <sheetViews>
    <sheetView workbookViewId="0"/>
  </sheetViews>
  <sheetFormatPr defaultRowHeight="12.75"/>
  <cols>
    <col min="1" max="1" width="3.7109375" style="50" customWidth="1"/>
    <col min="2" max="2" width="9.140625" style="50"/>
    <col min="3" max="3" width="45.85546875" style="50" bestFit="1" customWidth="1"/>
    <col min="4" max="4" width="11.28515625" style="50" customWidth="1"/>
    <col min="5" max="5" width="19.7109375" style="50" customWidth="1"/>
    <col min="6" max="6" width="16.5703125" style="50" customWidth="1"/>
    <col min="7" max="7" width="7.28515625" style="50" customWidth="1"/>
    <col min="8" max="8" width="13.42578125" style="50" customWidth="1"/>
    <col min="9" max="9" width="15.42578125" style="50" customWidth="1"/>
    <col min="10" max="10" width="9.28515625" style="50" bestFit="1" customWidth="1"/>
    <col min="11" max="16384" width="9.140625" style="50"/>
  </cols>
  <sheetData>
    <row r="1" spans="1:14" ht="21" customHeight="1">
      <c r="A1" s="31"/>
      <c r="B1" s="31"/>
      <c r="C1" s="31"/>
      <c r="D1" s="31"/>
      <c r="E1" s="31"/>
      <c r="F1" s="31"/>
      <c r="G1" s="31"/>
      <c r="H1" s="31"/>
      <c r="I1" s="31"/>
      <c r="J1" s="31"/>
      <c r="K1" s="31"/>
      <c r="L1" s="31"/>
      <c r="M1" s="31"/>
    </row>
    <row r="2" spans="1:14" ht="48" customHeight="1">
      <c r="A2" s="47"/>
      <c r="B2" s="555" t="s">
        <v>307</v>
      </c>
      <c r="C2" s="555"/>
      <c r="D2" s="555"/>
      <c r="E2" s="555"/>
      <c r="F2" s="555"/>
      <c r="G2" s="555"/>
      <c r="H2" s="555"/>
      <c r="I2" s="555"/>
      <c r="J2" s="555"/>
      <c r="K2" s="555"/>
      <c r="L2" s="555"/>
      <c r="M2" s="555"/>
      <c r="N2" s="555"/>
    </row>
    <row r="3" spans="1:14" s="153" customFormat="1" ht="38.25" customHeight="1">
      <c r="A3" s="142"/>
      <c r="B3" s="22" t="s">
        <v>945</v>
      </c>
      <c r="C3" s="14"/>
      <c r="D3" s="15" t="s">
        <v>318</v>
      </c>
      <c r="E3" s="168" t="s">
        <v>325</v>
      </c>
      <c r="F3" s="15" t="s">
        <v>319</v>
      </c>
      <c r="G3" s="15" t="s">
        <v>320</v>
      </c>
      <c r="H3" s="67" t="s">
        <v>321</v>
      </c>
      <c r="I3" s="15" t="s">
        <v>322</v>
      </c>
      <c r="J3" s="67" t="s">
        <v>94</v>
      </c>
      <c r="K3" s="143"/>
      <c r="L3" s="143"/>
      <c r="M3" s="143"/>
      <c r="N3" s="143"/>
    </row>
    <row r="4" spans="1:14" s="153" customFormat="1">
      <c r="A4" s="117"/>
      <c r="B4" s="117">
        <v>1</v>
      </c>
      <c r="C4" s="66" t="s">
        <v>308</v>
      </c>
      <c r="D4" s="174"/>
      <c r="E4" s="173">
        <v>1209</v>
      </c>
      <c r="F4" s="173">
        <v>791</v>
      </c>
      <c r="G4" s="174"/>
      <c r="H4" s="174"/>
      <c r="I4" s="173">
        <v>2000</v>
      </c>
      <c r="J4" s="69">
        <v>892</v>
      </c>
      <c r="K4" s="69"/>
      <c r="L4" s="69"/>
      <c r="M4" s="69"/>
      <c r="N4" s="69"/>
    </row>
    <row r="5" spans="1:14" s="153" customFormat="1">
      <c r="A5" s="117"/>
      <c r="B5" s="117">
        <v>2</v>
      </c>
      <c r="C5" s="66" t="s">
        <v>309</v>
      </c>
      <c r="D5" s="173"/>
      <c r="E5" s="174"/>
      <c r="F5" s="174"/>
      <c r="G5" s="174"/>
      <c r="H5" s="174"/>
      <c r="I5" s="173"/>
      <c r="J5" s="69"/>
      <c r="K5" s="68"/>
      <c r="L5" s="68"/>
      <c r="M5" s="68"/>
      <c r="N5" s="167"/>
    </row>
    <row r="6" spans="1:14" s="153" customFormat="1">
      <c r="A6" s="117"/>
      <c r="B6" s="117">
        <v>3</v>
      </c>
      <c r="C6" s="66" t="s">
        <v>310</v>
      </c>
      <c r="D6" s="174"/>
      <c r="E6" s="173"/>
      <c r="F6" s="174"/>
      <c r="G6" s="174"/>
      <c r="H6" s="173"/>
      <c r="I6" s="173"/>
      <c r="J6" s="69"/>
      <c r="K6" s="69"/>
      <c r="L6" s="69"/>
      <c r="M6" s="69"/>
    </row>
    <row r="7" spans="1:14" s="153" customFormat="1">
      <c r="A7" s="117"/>
      <c r="B7" s="117">
        <v>4</v>
      </c>
      <c r="C7" s="171" t="s">
        <v>311</v>
      </c>
      <c r="D7" s="175"/>
      <c r="E7" s="175"/>
      <c r="F7" s="175"/>
      <c r="G7" s="69"/>
      <c r="H7" s="69"/>
      <c r="I7" s="69"/>
      <c r="J7" s="69"/>
      <c r="K7" s="31"/>
      <c r="L7" s="31"/>
      <c r="M7" s="31"/>
    </row>
    <row r="8" spans="1:14">
      <c r="B8" s="117">
        <v>5</v>
      </c>
      <c r="C8" s="332" t="s">
        <v>312</v>
      </c>
      <c r="D8" s="175"/>
      <c r="E8" s="175"/>
      <c r="F8" s="175"/>
      <c r="G8" s="69"/>
      <c r="H8" s="69"/>
      <c r="I8" s="69"/>
      <c r="J8" s="69"/>
    </row>
    <row r="9" spans="1:14">
      <c r="B9" s="117">
        <v>6</v>
      </c>
      <c r="C9" s="332" t="s">
        <v>313</v>
      </c>
      <c r="D9" s="175"/>
      <c r="E9" s="175"/>
      <c r="F9" s="175"/>
      <c r="G9" s="69"/>
      <c r="H9" s="69"/>
      <c r="I9" s="69"/>
      <c r="J9" s="69"/>
    </row>
    <row r="10" spans="1:14">
      <c r="B10" s="117">
        <v>7</v>
      </c>
      <c r="C10" s="332" t="s">
        <v>314</v>
      </c>
      <c r="D10" s="175"/>
      <c r="E10" s="175"/>
      <c r="F10" s="175"/>
      <c r="G10" s="69"/>
      <c r="H10" s="69"/>
      <c r="I10" s="69"/>
      <c r="J10" s="69"/>
    </row>
    <row r="11" spans="1:14">
      <c r="B11" s="117">
        <v>8</v>
      </c>
      <c r="C11" s="68" t="s">
        <v>315</v>
      </c>
      <c r="D11" s="175"/>
      <c r="E11" s="175"/>
      <c r="F11" s="175"/>
      <c r="G11" s="175"/>
      <c r="H11" s="175"/>
      <c r="I11" s="69"/>
      <c r="J11" s="69"/>
    </row>
    <row r="12" spans="1:14">
      <c r="B12" s="117">
        <v>9</v>
      </c>
      <c r="C12" s="68" t="s">
        <v>316</v>
      </c>
      <c r="D12" s="175"/>
      <c r="E12" s="175"/>
      <c r="F12" s="175"/>
      <c r="G12" s="175"/>
      <c r="H12" s="175"/>
      <c r="I12" s="69"/>
      <c r="J12" s="69"/>
    </row>
    <row r="13" spans="1:14">
      <c r="B13" s="117">
        <v>10</v>
      </c>
      <c r="C13" s="68" t="s">
        <v>317</v>
      </c>
      <c r="D13" s="175"/>
      <c r="E13" s="175"/>
      <c r="F13" s="175"/>
      <c r="G13" s="175"/>
      <c r="H13" s="175"/>
      <c r="I13" s="69"/>
      <c r="J13" s="69"/>
    </row>
    <row r="14" spans="1:14" s="152" customFormat="1" ht="13.5" thickBot="1">
      <c r="B14" s="169">
        <v>11</v>
      </c>
      <c r="C14" s="70" t="s">
        <v>70</v>
      </c>
      <c r="D14" s="176"/>
      <c r="E14" s="176"/>
      <c r="F14" s="176"/>
      <c r="G14" s="176"/>
      <c r="H14" s="176"/>
      <c r="I14" s="176"/>
      <c r="J14" s="71">
        <f>+J4</f>
        <v>892</v>
      </c>
    </row>
    <row r="15" spans="1:14">
      <c r="B15" s="68"/>
      <c r="C15" s="68"/>
      <c r="D15" s="68"/>
      <c r="E15" s="68"/>
      <c r="F15" s="68"/>
      <c r="G15" s="68"/>
      <c r="H15" s="68"/>
      <c r="I15" s="68"/>
      <c r="J15" s="68"/>
    </row>
  </sheetData>
  <mergeCells count="1">
    <mergeCell ref="B2:N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
  <sheetViews>
    <sheetView workbookViewId="0">
      <selection activeCell="D7" sqref="D7"/>
    </sheetView>
  </sheetViews>
  <sheetFormatPr defaultRowHeight="12.75"/>
  <cols>
    <col min="1" max="1" width="3.7109375" style="50" customWidth="1"/>
    <col min="2" max="2" width="9.140625" style="50"/>
    <col min="3" max="3" width="45.28515625" style="50" customWidth="1"/>
    <col min="4" max="4" width="15.42578125" style="50" customWidth="1"/>
    <col min="5" max="5" width="12.85546875" style="50" customWidth="1"/>
    <col min="6" max="16384" width="9.140625" style="50"/>
  </cols>
  <sheetData>
    <row r="1" spans="1:9" ht="21" customHeight="1">
      <c r="A1" s="31"/>
      <c r="B1" s="31"/>
      <c r="C1" s="31"/>
      <c r="D1" s="31"/>
      <c r="E1" s="31"/>
    </row>
    <row r="2" spans="1:9" ht="48" customHeight="1">
      <c r="A2" s="47"/>
      <c r="B2" s="555" t="s">
        <v>324</v>
      </c>
      <c r="C2" s="555"/>
      <c r="D2" s="555"/>
      <c r="E2" s="555"/>
      <c r="F2" s="555"/>
      <c r="G2" s="555"/>
      <c r="H2" s="555"/>
      <c r="I2" s="555"/>
    </row>
    <row r="3" spans="1:9" ht="26.25" customHeight="1">
      <c r="A3" s="142"/>
      <c r="B3" s="22" t="s">
        <v>945</v>
      </c>
      <c r="C3" s="14"/>
      <c r="D3" s="67" t="s">
        <v>326</v>
      </c>
      <c r="E3" s="67" t="s">
        <v>94</v>
      </c>
      <c r="F3" s="143"/>
      <c r="G3" s="143"/>
      <c r="H3" s="143"/>
      <c r="I3" s="143"/>
    </row>
    <row r="4" spans="1:9" ht="12.75" customHeight="1">
      <c r="A4" s="117"/>
      <c r="B4" s="117">
        <v>1</v>
      </c>
      <c r="C4" s="66" t="s">
        <v>327</v>
      </c>
      <c r="D4" s="173"/>
      <c r="E4" s="173"/>
      <c r="F4" s="69"/>
      <c r="G4" s="69"/>
      <c r="H4" s="69"/>
      <c r="I4" s="69"/>
    </row>
    <row r="5" spans="1:9" ht="12.75" customHeight="1">
      <c r="A5" s="117"/>
      <c r="B5" s="117">
        <v>2</v>
      </c>
      <c r="C5" s="66" t="s">
        <v>328</v>
      </c>
      <c r="D5" s="174"/>
      <c r="E5" s="173"/>
      <c r="F5" s="68"/>
      <c r="G5" s="68"/>
      <c r="H5" s="68"/>
      <c r="I5" s="167"/>
    </row>
    <row r="6" spans="1:9" ht="12.75" customHeight="1">
      <c r="A6" s="116"/>
      <c r="B6" s="117">
        <v>3</v>
      </c>
      <c r="C6" s="66" t="s">
        <v>329</v>
      </c>
      <c r="D6" s="174"/>
      <c r="E6" s="173"/>
      <c r="F6" s="69"/>
      <c r="G6" s="69"/>
      <c r="H6" s="69"/>
      <c r="I6" s="153"/>
    </row>
    <row r="7" spans="1:9" ht="12.75" customHeight="1">
      <c r="A7" s="117"/>
      <c r="B7" s="117">
        <v>4</v>
      </c>
      <c r="C7" s="171" t="s">
        <v>330</v>
      </c>
      <c r="D7" s="69">
        <v>871</v>
      </c>
      <c r="E7" s="69">
        <v>742</v>
      </c>
      <c r="F7" s="31"/>
      <c r="G7" s="31"/>
      <c r="H7" s="31"/>
      <c r="I7" s="153"/>
    </row>
    <row r="8" spans="1:9" ht="12.75" customHeight="1">
      <c r="B8" s="117" t="s">
        <v>333</v>
      </c>
      <c r="C8" s="68" t="s">
        <v>331</v>
      </c>
      <c r="D8" s="69"/>
      <c r="E8" s="69"/>
    </row>
    <row r="9" spans="1:9" ht="12.75" customHeight="1" thickBot="1">
      <c r="B9" s="169">
        <v>5</v>
      </c>
      <c r="C9" s="70" t="s">
        <v>332</v>
      </c>
      <c r="D9" s="71">
        <f>+D7</f>
        <v>871</v>
      </c>
      <c r="E9" s="71">
        <f>SUM(E4:E8)</f>
        <v>742</v>
      </c>
    </row>
    <row r="11" spans="1:9">
      <c r="B11" s="50" t="s">
        <v>41</v>
      </c>
    </row>
  </sheetData>
  <mergeCells count="1">
    <mergeCell ref="B2:I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5"/>
  <sheetViews>
    <sheetView workbookViewId="0">
      <selection activeCell="C3" sqref="C3"/>
    </sheetView>
  </sheetViews>
  <sheetFormatPr defaultRowHeight="12.75"/>
  <cols>
    <col min="1" max="1" width="3.7109375" style="50" customWidth="1"/>
    <col min="2" max="2" width="9.140625" style="50"/>
    <col min="3" max="3" width="50.7109375" style="50" bestFit="1" customWidth="1"/>
    <col min="4" max="16384" width="9.140625" style="50"/>
  </cols>
  <sheetData>
    <row r="1" spans="1:16" ht="21" customHeight="1">
      <c r="A1" s="31"/>
      <c r="B1" s="31"/>
      <c r="C1" s="31"/>
      <c r="D1" s="31"/>
      <c r="E1" s="31"/>
      <c r="F1" s="31"/>
      <c r="G1" s="31"/>
      <c r="H1" s="31"/>
    </row>
    <row r="2" spans="1:16" ht="48" customHeight="1">
      <c r="A2" s="47"/>
      <c r="B2" s="555" t="s">
        <v>336</v>
      </c>
      <c r="C2" s="555"/>
      <c r="D2" s="555"/>
      <c r="E2" s="555"/>
      <c r="F2" s="555"/>
      <c r="G2" s="555"/>
      <c r="H2" s="555"/>
      <c r="I2" s="555"/>
    </row>
    <row r="3" spans="1:16" ht="14.25">
      <c r="A3" s="142"/>
      <c r="B3" s="146" t="s">
        <v>945</v>
      </c>
      <c r="C3" s="14"/>
      <c r="D3" s="588" t="s">
        <v>259</v>
      </c>
      <c r="E3" s="588"/>
      <c r="F3" s="588"/>
      <c r="G3" s="588"/>
      <c r="H3" s="588"/>
      <c r="I3" s="588"/>
      <c r="J3" s="588"/>
      <c r="K3" s="588"/>
      <c r="L3" s="588"/>
      <c r="M3" s="588"/>
      <c r="N3" s="588"/>
      <c r="O3" s="589" t="s">
        <v>70</v>
      </c>
      <c r="P3" s="590" t="s">
        <v>260</v>
      </c>
    </row>
    <row r="4" spans="1:16">
      <c r="A4" s="117"/>
      <c r="B4" s="144"/>
      <c r="C4" s="147" t="s">
        <v>250</v>
      </c>
      <c r="D4" s="177">
        <v>0</v>
      </c>
      <c r="E4" s="177">
        <v>0.02</v>
      </c>
      <c r="F4" s="177">
        <v>0.04</v>
      </c>
      <c r="G4" s="177">
        <v>0.1</v>
      </c>
      <c r="H4" s="177">
        <v>0.2</v>
      </c>
      <c r="I4" s="177">
        <v>0.5</v>
      </c>
      <c r="J4" s="177">
        <v>0.7</v>
      </c>
      <c r="K4" s="177">
        <v>0.75</v>
      </c>
      <c r="L4" s="177">
        <v>1</v>
      </c>
      <c r="M4" s="177">
        <v>1.5</v>
      </c>
      <c r="N4" s="178" t="s">
        <v>69</v>
      </c>
      <c r="O4" s="589"/>
      <c r="P4" s="590"/>
    </row>
    <row r="5" spans="1:16">
      <c r="A5" s="117"/>
      <c r="B5" s="134">
        <v>1</v>
      </c>
      <c r="C5" s="66" t="s">
        <v>114</v>
      </c>
      <c r="D5" s="69"/>
      <c r="E5" s="69"/>
      <c r="F5" s="69"/>
      <c r="G5" s="69"/>
      <c r="H5" s="69"/>
      <c r="I5" s="69"/>
      <c r="J5" s="69"/>
      <c r="K5" s="69"/>
      <c r="L5" s="154"/>
      <c r="M5" s="154"/>
      <c r="N5" s="154"/>
      <c r="O5" s="154"/>
      <c r="P5" s="154"/>
    </row>
    <row r="6" spans="1:16">
      <c r="A6" s="116"/>
      <c r="B6" s="134">
        <v>2</v>
      </c>
      <c r="C6" s="66" t="s">
        <v>253</v>
      </c>
      <c r="D6" s="69">
        <v>82</v>
      </c>
      <c r="E6" s="69"/>
      <c r="F6" s="69"/>
      <c r="G6" s="69"/>
      <c r="H6" s="69"/>
      <c r="I6" s="69"/>
      <c r="J6" s="69"/>
      <c r="K6" s="69"/>
      <c r="L6" s="154"/>
      <c r="M6" s="154"/>
      <c r="N6" s="154"/>
      <c r="O6" s="154">
        <f>SUM(D6:N6)</f>
        <v>82</v>
      </c>
      <c r="P6" s="154">
        <v>82</v>
      </c>
    </row>
    <row r="7" spans="1:16">
      <c r="A7" s="117"/>
      <c r="B7" s="134">
        <v>3</v>
      </c>
      <c r="C7" s="66" t="s">
        <v>128</v>
      </c>
      <c r="D7" s="69"/>
      <c r="E7" s="69"/>
      <c r="F7" s="69"/>
      <c r="G7" s="69"/>
      <c r="H7" s="69"/>
      <c r="I7" s="69"/>
      <c r="J7" s="69"/>
      <c r="K7" s="69"/>
      <c r="L7" s="154"/>
      <c r="M7" s="154"/>
      <c r="N7" s="154"/>
      <c r="O7" s="154"/>
      <c r="P7" s="154"/>
    </row>
    <row r="8" spans="1:16">
      <c r="B8" s="134">
        <v>4</v>
      </c>
      <c r="C8" s="66" t="s">
        <v>129</v>
      </c>
      <c r="D8" s="69"/>
      <c r="E8" s="69"/>
      <c r="F8" s="69"/>
      <c r="G8" s="69"/>
      <c r="H8" s="69"/>
      <c r="I8" s="69"/>
      <c r="J8" s="69"/>
      <c r="K8" s="69"/>
      <c r="L8" s="154"/>
      <c r="M8" s="154"/>
      <c r="N8" s="154"/>
      <c r="O8" s="154"/>
      <c r="P8" s="154"/>
    </row>
    <row r="9" spans="1:16">
      <c r="B9" s="134">
        <v>5</v>
      </c>
      <c r="C9" s="66" t="s">
        <v>130</v>
      </c>
      <c r="D9" s="69"/>
      <c r="E9" s="69"/>
      <c r="F9" s="69"/>
      <c r="G9" s="69"/>
      <c r="H9" s="69"/>
      <c r="I9" s="69"/>
      <c r="J9" s="69"/>
      <c r="K9" s="69"/>
      <c r="L9" s="154"/>
      <c r="M9" s="154"/>
      <c r="N9" s="154"/>
      <c r="O9" s="154"/>
      <c r="P9" s="154"/>
    </row>
    <row r="10" spans="1:16">
      <c r="B10" s="134">
        <v>6</v>
      </c>
      <c r="C10" s="66" t="s">
        <v>115</v>
      </c>
      <c r="D10" s="69"/>
      <c r="E10" s="69"/>
      <c r="F10" s="69"/>
      <c r="G10" s="69"/>
      <c r="H10" s="69">
        <v>363</v>
      </c>
      <c r="I10" s="69">
        <v>453</v>
      </c>
      <c r="J10" s="69"/>
      <c r="K10" s="69"/>
      <c r="L10" s="154"/>
      <c r="M10" s="154"/>
      <c r="N10" s="154"/>
      <c r="O10" s="154">
        <f>SUM(D10:N10)</f>
        <v>816</v>
      </c>
      <c r="P10" s="154">
        <v>385</v>
      </c>
    </row>
    <row r="11" spans="1:16">
      <c r="B11" s="134">
        <v>7</v>
      </c>
      <c r="C11" s="66" t="s">
        <v>116</v>
      </c>
      <c r="D11" s="69"/>
      <c r="E11" s="69"/>
      <c r="F11" s="69"/>
      <c r="G11" s="69"/>
      <c r="H11" s="69"/>
      <c r="I11" s="69"/>
      <c r="J11" s="69"/>
      <c r="K11" s="69"/>
      <c r="L11" s="154"/>
      <c r="M11" s="154"/>
      <c r="N11" s="154"/>
      <c r="O11" s="154"/>
      <c r="P11" s="154"/>
    </row>
    <row r="12" spans="1:16">
      <c r="B12" s="134">
        <v>8</v>
      </c>
      <c r="C12" s="66" t="s">
        <v>119</v>
      </c>
      <c r="D12" s="69"/>
      <c r="E12" s="69"/>
      <c r="F12" s="69"/>
      <c r="G12" s="69"/>
      <c r="H12" s="69"/>
      <c r="I12" s="69"/>
      <c r="J12" s="69"/>
      <c r="K12" s="69">
        <v>10</v>
      </c>
      <c r="L12" s="154"/>
      <c r="M12" s="154"/>
      <c r="N12" s="154"/>
      <c r="O12" s="154">
        <f>SUM(D12:N12)</f>
        <v>10</v>
      </c>
      <c r="P12" s="154">
        <v>10</v>
      </c>
    </row>
    <row r="13" spans="1:16" ht="12.75" customHeight="1">
      <c r="B13" s="134">
        <v>9</v>
      </c>
      <c r="C13" s="66" t="s">
        <v>255</v>
      </c>
      <c r="D13" s="69"/>
      <c r="E13" s="69"/>
      <c r="F13" s="69"/>
      <c r="G13" s="69"/>
      <c r="H13" s="69"/>
      <c r="I13" s="69"/>
      <c r="J13" s="69"/>
      <c r="K13" s="69"/>
      <c r="L13" s="154"/>
      <c r="M13" s="154"/>
      <c r="N13" s="154"/>
      <c r="O13" s="154"/>
      <c r="P13" s="154"/>
    </row>
    <row r="14" spans="1:16">
      <c r="B14" s="134">
        <v>10</v>
      </c>
      <c r="C14" s="66" t="s">
        <v>257</v>
      </c>
      <c r="D14" s="69"/>
      <c r="E14" s="69"/>
      <c r="F14" s="69"/>
      <c r="G14" s="69"/>
      <c r="H14" s="69"/>
      <c r="I14" s="69"/>
      <c r="J14" s="69"/>
      <c r="K14" s="69"/>
      <c r="L14" s="154"/>
      <c r="M14" s="154"/>
      <c r="N14" s="154"/>
      <c r="O14" s="154"/>
      <c r="P14" s="154"/>
    </row>
    <row r="15" spans="1:16" ht="13.5" thickBot="1">
      <c r="B15" s="148">
        <v>17</v>
      </c>
      <c r="C15" s="35" t="s">
        <v>70</v>
      </c>
      <c r="D15" s="71">
        <f>SUM(D5:D14)</f>
        <v>82</v>
      </c>
      <c r="E15" s="71"/>
      <c r="F15" s="71"/>
      <c r="G15" s="71"/>
      <c r="H15" s="71">
        <f>SUM(H5:H14)</f>
        <v>363</v>
      </c>
      <c r="I15" s="71">
        <f>SUM(I5:I14)</f>
        <v>453</v>
      </c>
      <c r="J15" s="71"/>
      <c r="K15" s="71">
        <f>SUM(K5:K14)</f>
        <v>10</v>
      </c>
      <c r="L15" s="71"/>
      <c r="M15" s="71"/>
      <c r="N15" s="71"/>
      <c r="O15" s="71">
        <f>SUM(O5:O14)</f>
        <v>908</v>
      </c>
      <c r="P15" s="71">
        <f>SUM(P5:P14)</f>
        <v>477</v>
      </c>
    </row>
  </sheetData>
  <mergeCells count="4">
    <mergeCell ref="B2:I2"/>
    <mergeCell ref="D3:N3"/>
    <mergeCell ref="O3:O4"/>
    <mergeCell ref="P3:P4"/>
  </mergeCells>
  <pageMargins left="0.7" right="0.7" top="0.75" bottom="0.75" header="0.3" footer="0.3"/>
  <ignoredErrors>
    <ignoredError sqref="D15:K15" formulaRange="1"/>
  </ignoredError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6"/>
  <sheetViews>
    <sheetView workbookViewId="0"/>
  </sheetViews>
  <sheetFormatPr defaultRowHeight="12.75"/>
  <cols>
    <col min="1" max="1" width="3.7109375" style="31" customWidth="1"/>
    <col min="2" max="2" width="36.42578125" style="31" customWidth="1"/>
    <col min="3" max="3" width="14.42578125" style="31" bestFit="1" customWidth="1"/>
    <col min="4" max="4" width="13.140625" style="31" customWidth="1"/>
    <col min="5" max="5" width="9.140625" style="31"/>
    <col min="6" max="6" width="11.7109375" style="31" customWidth="1"/>
    <col min="7" max="16384" width="9.140625" style="31"/>
  </cols>
  <sheetData>
    <row r="1" spans="1:12" ht="21" customHeight="1"/>
    <row r="2" spans="1:12" ht="48" customHeight="1">
      <c r="A2" s="47"/>
      <c r="B2" s="555" t="s">
        <v>338</v>
      </c>
      <c r="C2" s="555"/>
      <c r="D2" s="555"/>
      <c r="E2" s="555"/>
      <c r="F2" s="555"/>
      <c r="G2" s="50"/>
      <c r="H2" s="50"/>
      <c r="I2" s="50"/>
      <c r="J2" s="50"/>
      <c r="K2" s="50"/>
      <c r="L2" s="50"/>
    </row>
    <row r="3" spans="1:12" ht="54" customHeight="1">
      <c r="A3" s="142"/>
      <c r="B3" s="146" t="s">
        <v>945</v>
      </c>
      <c r="C3" s="15" t="s">
        <v>266</v>
      </c>
      <c r="D3" s="99" t="s">
        <v>278</v>
      </c>
      <c r="E3" s="67" t="s">
        <v>271</v>
      </c>
      <c r="F3" s="67" t="s">
        <v>272</v>
      </c>
      <c r="G3" s="67" t="s">
        <v>273</v>
      </c>
      <c r="H3" s="99" t="s">
        <v>291</v>
      </c>
      <c r="I3" s="67" t="s">
        <v>275</v>
      </c>
      <c r="J3" s="67" t="s">
        <v>276</v>
      </c>
      <c r="K3" s="50"/>
      <c r="L3" s="50"/>
    </row>
    <row r="4" spans="1:12">
      <c r="A4" s="117"/>
      <c r="B4" s="126" t="s">
        <v>119</v>
      </c>
      <c r="C4" s="153"/>
      <c r="D4" s="68"/>
      <c r="E4" s="68"/>
      <c r="F4" s="68"/>
      <c r="G4" s="68"/>
      <c r="H4" s="68"/>
      <c r="I4" s="68"/>
      <c r="J4" s="68"/>
      <c r="K4" s="68"/>
      <c r="L4" s="50"/>
    </row>
    <row r="5" spans="1:12">
      <c r="A5" s="117"/>
      <c r="B5" s="41"/>
      <c r="C5" s="66" t="s">
        <v>280</v>
      </c>
      <c r="D5" s="69">
        <v>3</v>
      </c>
      <c r="E5" s="163">
        <v>4.0000000000000002E-4</v>
      </c>
      <c r="F5" s="69">
        <v>324</v>
      </c>
      <c r="G5" s="161">
        <v>0.76</v>
      </c>
      <c r="H5" s="69"/>
      <c r="I5" s="69"/>
      <c r="J5" s="161">
        <v>0.1</v>
      </c>
      <c r="K5" s="68"/>
      <c r="L5" s="50"/>
    </row>
    <row r="6" spans="1:12">
      <c r="A6" s="116"/>
      <c r="B6" s="126"/>
      <c r="C6" s="66" t="s">
        <v>281</v>
      </c>
      <c r="D6" s="69"/>
      <c r="E6" s="163">
        <v>2.0999999999999999E-3</v>
      </c>
      <c r="F6" s="69">
        <v>17</v>
      </c>
      <c r="G6" s="161">
        <v>0.73</v>
      </c>
      <c r="H6" s="69"/>
      <c r="I6" s="69"/>
      <c r="J6" s="161">
        <v>0.32</v>
      </c>
      <c r="K6" s="68"/>
      <c r="L6" s="50"/>
    </row>
    <row r="7" spans="1:12">
      <c r="A7" s="117"/>
      <c r="B7" s="41"/>
      <c r="C7" s="66" t="s">
        <v>282</v>
      </c>
      <c r="D7" s="69">
        <v>1</v>
      </c>
      <c r="E7" s="163">
        <v>3.0999999999999999E-3</v>
      </c>
      <c r="F7" s="69">
        <v>27</v>
      </c>
      <c r="G7" s="161">
        <v>0.75</v>
      </c>
      <c r="H7" s="69"/>
      <c r="I7" s="69">
        <v>1</v>
      </c>
      <c r="J7" s="161">
        <v>0.44</v>
      </c>
      <c r="K7" s="68"/>
      <c r="L7" s="50"/>
    </row>
    <row r="8" spans="1:12">
      <c r="B8" s="68"/>
      <c r="C8" s="66" t="s">
        <v>283</v>
      </c>
      <c r="D8" s="69"/>
      <c r="E8" s="163">
        <v>6.1000000000000004E-3</v>
      </c>
      <c r="F8" s="69">
        <v>6</v>
      </c>
      <c r="G8" s="161">
        <v>0.73</v>
      </c>
      <c r="H8" s="69"/>
      <c r="I8" s="69"/>
      <c r="J8" s="161">
        <v>0.57999999999999996</v>
      </c>
      <c r="K8" s="68"/>
      <c r="L8" s="50"/>
    </row>
    <row r="9" spans="1:12">
      <c r="B9" s="68"/>
      <c r="C9" s="66" t="s">
        <v>284</v>
      </c>
      <c r="D9" s="69"/>
      <c r="E9" s="163">
        <v>1.0800000000000001E-2</v>
      </c>
      <c r="F9" s="69">
        <v>8</v>
      </c>
      <c r="G9" s="161">
        <v>0.78</v>
      </c>
      <c r="H9" s="69"/>
      <c r="I9" s="69"/>
      <c r="J9" s="161">
        <v>0.85</v>
      </c>
      <c r="K9" s="68"/>
      <c r="L9" s="50"/>
    </row>
    <row r="10" spans="1:12">
      <c r="B10" s="68"/>
      <c r="C10" s="66" t="s">
        <v>285</v>
      </c>
      <c r="D10" s="69"/>
      <c r="E10" s="163">
        <v>4.5900000000000003E-2</v>
      </c>
      <c r="F10" s="69">
        <v>2</v>
      </c>
      <c r="G10" s="161">
        <v>0.8</v>
      </c>
      <c r="H10" s="69"/>
      <c r="I10" s="69"/>
      <c r="J10" s="161">
        <v>1.24</v>
      </c>
      <c r="K10" s="68"/>
      <c r="L10" s="50"/>
    </row>
    <row r="11" spans="1:12">
      <c r="B11" s="68"/>
      <c r="C11" s="66" t="s">
        <v>286</v>
      </c>
      <c r="D11" s="69"/>
      <c r="E11" s="163">
        <v>0.1216</v>
      </c>
      <c r="F11" s="69">
        <v>3</v>
      </c>
      <c r="G11" s="161">
        <v>0.67</v>
      </c>
      <c r="H11" s="69"/>
      <c r="I11" s="69"/>
      <c r="J11" s="161">
        <v>1.74</v>
      </c>
      <c r="K11" s="68"/>
      <c r="L11" s="50"/>
    </row>
    <row r="12" spans="1:12">
      <c r="B12" s="68"/>
      <c r="C12" s="66" t="s">
        <v>287</v>
      </c>
      <c r="D12" s="69"/>
      <c r="E12" s="163"/>
      <c r="F12" s="69"/>
      <c r="G12" s="161"/>
      <c r="H12" s="69"/>
      <c r="I12" s="69"/>
      <c r="J12" s="161"/>
      <c r="K12" s="68"/>
      <c r="L12" s="50"/>
    </row>
    <row r="13" spans="1:12" ht="13.5" thickBot="1">
      <c r="B13" s="70"/>
      <c r="C13" s="35" t="s">
        <v>279</v>
      </c>
      <c r="D13" s="71">
        <f>SUM(D5:D12)</f>
        <v>4</v>
      </c>
      <c r="E13" s="164">
        <v>1.9E-3</v>
      </c>
      <c r="F13" s="71">
        <f>SUM(F5:F12)</f>
        <v>387</v>
      </c>
      <c r="G13" s="162">
        <v>0.76</v>
      </c>
      <c r="H13" s="71"/>
      <c r="I13" s="71">
        <f>SUM(I5:I12)</f>
        <v>1</v>
      </c>
      <c r="J13" s="162">
        <v>0.2</v>
      </c>
      <c r="K13" s="155"/>
      <c r="L13" s="152"/>
    </row>
    <row r="14" spans="1:12">
      <c r="B14" s="68"/>
      <c r="C14" s="68"/>
      <c r="D14" s="68"/>
      <c r="E14" s="68"/>
      <c r="F14" s="68"/>
      <c r="G14" s="68"/>
      <c r="H14" s="68"/>
      <c r="I14" s="68"/>
      <c r="J14" s="68"/>
      <c r="K14" s="68"/>
      <c r="L14" s="50"/>
    </row>
    <row r="15" spans="1:12" ht="54.75" customHeight="1">
      <c r="B15" s="146" t="s">
        <v>945</v>
      </c>
      <c r="C15" s="15" t="s">
        <v>266</v>
      </c>
      <c r="D15" s="99" t="s">
        <v>278</v>
      </c>
      <c r="E15" s="67" t="s">
        <v>271</v>
      </c>
      <c r="F15" s="67" t="s">
        <v>272</v>
      </c>
      <c r="G15" s="67" t="s">
        <v>273</v>
      </c>
      <c r="H15" s="99" t="s">
        <v>291</v>
      </c>
      <c r="I15" s="67" t="s">
        <v>275</v>
      </c>
      <c r="J15" s="67" t="s">
        <v>276</v>
      </c>
      <c r="K15" s="68"/>
      <c r="L15" s="50"/>
    </row>
    <row r="16" spans="1:12">
      <c r="B16" s="126" t="s">
        <v>337</v>
      </c>
      <c r="C16" s="153"/>
      <c r="D16" s="68"/>
      <c r="E16" s="68"/>
      <c r="F16" s="68"/>
      <c r="G16" s="68"/>
      <c r="H16" s="68"/>
      <c r="I16" s="68"/>
      <c r="J16" s="68"/>
      <c r="K16" s="68"/>
      <c r="L16" s="50"/>
    </row>
    <row r="17" spans="2:12">
      <c r="B17" s="41"/>
      <c r="C17" s="66" t="s">
        <v>280</v>
      </c>
      <c r="D17" s="69">
        <v>727</v>
      </c>
      <c r="E17" s="163">
        <v>1E-3</v>
      </c>
      <c r="F17" s="69">
        <v>268</v>
      </c>
      <c r="G17" s="161">
        <v>0.44999999999999996</v>
      </c>
      <c r="H17" s="156">
        <v>2.5013698630136996</v>
      </c>
      <c r="I17" s="69">
        <v>210</v>
      </c>
      <c r="J17" s="161">
        <v>0.28999999999999998</v>
      </c>
      <c r="K17" s="68"/>
      <c r="L17" s="50"/>
    </row>
    <row r="18" spans="2:12">
      <c r="B18" s="126"/>
      <c r="C18" s="66" t="s">
        <v>281</v>
      </c>
      <c r="D18" s="69">
        <v>10</v>
      </c>
      <c r="E18" s="163">
        <v>2.0999999999999999E-3</v>
      </c>
      <c r="F18" s="69">
        <v>34</v>
      </c>
      <c r="G18" s="161">
        <v>0.45000000000000007</v>
      </c>
      <c r="H18" s="156">
        <v>2.5013698630137</v>
      </c>
      <c r="I18" s="69">
        <v>3</v>
      </c>
      <c r="J18" s="161">
        <v>0.36</v>
      </c>
      <c r="K18" s="68"/>
      <c r="L18" s="50"/>
    </row>
    <row r="19" spans="2:12">
      <c r="B19" s="41"/>
      <c r="C19" s="66" t="s">
        <v>282</v>
      </c>
      <c r="D19" s="69">
        <v>77</v>
      </c>
      <c r="E19" s="163">
        <v>3.7000000000000002E-3</v>
      </c>
      <c r="F19" s="69">
        <v>57</v>
      </c>
      <c r="G19" s="161">
        <v>0.45000000000000034</v>
      </c>
      <c r="H19" s="156">
        <v>2.5013698630136978</v>
      </c>
      <c r="I19" s="69">
        <v>45</v>
      </c>
      <c r="J19" s="161">
        <v>0.57999999999999996</v>
      </c>
      <c r="K19" s="68"/>
      <c r="L19" s="50"/>
    </row>
    <row r="20" spans="2:12">
      <c r="B20" s="68"/>
      <c r="C20" s="66" t="s">
        <v>283</v>
      </c>
      <c r="D20" s="69">
        <v>12</v>
      </c>
      <c r="E20" s="163">
        <v>6.4999999999999997E-3</v>
      </c>
      <c r="F20" s="69">
        <v>24</v>
      </c>
      <c r="G20" s="161">
        <v>0.44999999999999996</v>
      </c>
      <c r="H20" s="156">
        <v>2.5013698630136987</v>
      </c>
      <c r="I20" s="69">
        <v>8</v>
      </c>
      <c r="J20" s="161">
        <v>0.65</v>
      </c>
      <c r="K20" s="68"/>
      <c r="L20" s="50"/>
    </row>
    <row r="21" spans="2:12">
      <c r="B21" s="68"/>
      <c r="C21" s="66" t="s">
        <v>284</v>
      </c>
      <c r="D21" s="69">
        <v>151</v>
      </c>
      <c r="E21" s="163">
        <v>1.3899999999999999E-2</v>
      </c>
      <c r="F21" s="69">
        <v>83</v>
      </c>
      <c r="G21" s="161">
        <v>0.45000000000000018</v>
      </c>
      <c r="H21" s="156">
        <v>2.5013698630136991</v>
      </c>
      <c r="I21" s="69">
        <v>133</v>
      </c>
      <c r="J21" s="161">
        <v>0.88</v>
      </c>
      <c r="K21" s="68"/>
      <c r="L21" s="50"/>
    </row>
    <row r="22" spans="2:12">
      <c r="B22" s="68"/>
      <c r="C22" s="66" t="s">
        <v>285</v>
      </c>
      <c r="D22" s="69">
        <v>39</v>
      </c>
      <c r="E22" s="163">
        <v>3.6299999999999999E-2</v>
      </c>
      <c r="F22" s="69">
        <v>28</v>
      </c>
      <c r="G22" s="161">
        <v>0.44999999999999996</v>
      </c>
      <c r="H22" s="156">
        <v>2.5013698630136982</v>
      </c>
      <c r="I22" s="69">
        <v>43</v>
      </c>
      <c r="J22" s="161">
        <v>1.1100000000000001</v>
      </c>
      <c r="K22" s="68"/>
      <c r="L22" s="50"/>
    </row>
    <row r="23" spans="2:12">
      <c r="B23" s="68"/>
      <c r="C23" s="66" t="s">
        <v>286</v>
      </c>
      <c r="D23" s="69">
        <v>69</v>
      </c>
      <c r="E23" s="163">
        <v>0.13189999999999999</v>
      </c>
      <c r="F23" s="69">
        <v>32</v>
      </c>
      <c r="G23" s="161">
        <v>0.45</v>
      </c>
      <c r="H23" s="156">
        <v>2.5013698630136982</v>
      </c>
      <c r="I23" s="69">
        <v>142</v>
      </c>
      <c r="J23" s="161">
        <v>2.0499999999999998</v>
      </c>
      <c r="K23" s="68"/>
      <c r="L23" s="50"/>
    </row>
    <row r="24" spans="2:12">
      <c r="B24" s="68"/>
      <c r="C24" s="66" t="s">
        <v>287</v>
      </c>
      <c r="D24" s="69">
        <v>6</v>
      </c>
      <c r="E24" s="163">
        <v>1</v>
      </c>
      <c r="F24" s="69">
        <v>4</v>
      </c>
      <c r="G24" s="161">
        <v>0.45000000000000007</v>
      </c>
      <c r="H24" s="156">
        <v>2.5013698630136987</v>
      </c>
      <c r="I24" s="69"/>
      <c r="J24" s="161">
        <v>0</v>
      </c>
      <c r="K24" s="50"/>
      <c r="L24" s="50"/>
    </row>
    <row r="25" spans="2:12" ht="13.5" thickBot="1">
      <c r="B25" s="70"/>
      <c r="C25" s="35" t="s">
        <v>279</v>
      </c>
      <c r="D25" s="71">
        <f>SUM(D17:D24)</f>
        <v>1091</v>
      </c>
      <c r="E25" s="164">
        <v>1.78E-2</v>
      </c>
      <c r="F25" s="71">
        <f>SUM(F17:F24)</f>
        <v>530</v>
      </c>
      <c r="G25" s="162">
        <v>0.45</v>
      </c>
      <c r="H25" s="157">
        <v>2.5</v>
      </c>
      <c r="I25" s="71">
        <f>SUM(I17:I24)</f>
        <v>584</v>
      </c>
      <c r="J25" s="162">
        <v>0.54</v>
      </c>
      <c r="K25" s="158"/>
      <c r="L25" s="50"/>
    </row>
    <row r="26" spans="2:12" ht="13.5" thickBot="1">
      <c r="B26" s="591" t="s">
        <v>292</v>
      </c>
      <c r="C26" s="591"/>
      <c r="D26" s="179">
        <f>+D25+D13</f>
        <v>1095</v>
      </c>
      <c r="E26" s="164">
        <v>1.77E-2</v>
      </c>
      <c r="F26" s="179">
        <f>+F25+F13</f>
        <v>917</v>
      </c>
      <c r="G26" s="180">
        <v>0.45</v>
      </c>
      <c r="H26" s="157">
        <v>2.4900000000000002</v>
      </c>
      <c r="I26" s="179">
        <f>+I25+I13</f>
        <v>585</v>
      </c>
      <c r="J26" s="180">
        <v>0.53</v>
      </c>
      <c r="K26" s="181"/>
    </row>
  </sheetData>
  <mergeCells count="2">
    <mergeCell ref="B2:F2"/>
    <mergeCell ref="B26:C26"/>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7"/>
  <sheetViews>
    <sheetView workbookViewId="0"/>
  </sheetViews>
  <sheetFormatPr defaultRowHeight="12.75"/>
  <cols>
    <col min="1" max="1" width="3.7109375" style="31" customWidth="1"/>
    <col min="2" max="2" width="9.140625" style="31"/>
    <col min="3" max="3" width="29.5703125" style="31" customWidth="1"/>
    <col min="4" max="4" width="22.7109375" style="182" customWidth="1"/>
    <col min="5" max="5" width="14.5703125" style="182" customWidth="1"/>
    <col min="6" max="6" width="18.140625" style="182" customWidth="1"/>
    <col min="7" max="7" width="10.42578125" style="182" customWidth="1"/>
    <col min="8" max="8" width="13.7109375" style="182" customWidth="1"/>
    <col min="9" max="16384" width="9.140625" style="31"/>
  </cols>
  <sheetData>
    <row r="1" spans="1:12" ht="21" customHeight="1"/>
    <row r="2" spans="1:12" ht="48" customHeight="1">
      <c r="A2" s="47"/>
      <c r="B2" s="555" t="s">
        <v>349</v>
      </c>
      <c r="C2" s="555"/>
      <c r="D2" s="555"/>
      <c r="E2" s="555"/>
      <c r="F2" s="555"/>
      <c r="G2" s="555"/>
      <c r="H2" s="555"/>
      <c r="I2" s="555"/>
      <c r="J2" s="555"/>
      <c r="K2" s="555"/>
      <c r="L2" s="555"/>
    </row>
    <row r="3" spans="1:12" ht="46.5" customHeight="1">
      <c r="A3" s="142"/>
      <c r="B3" s="22" t="s">
        <v>945</v>
      </c>
      <c r="C3" s="14"/>
      <c r="D3" s="67" t="s">
        <v>340</v>
      </c>
      <c r="E3" s="15" t="s">
        <v>341</v>
      </c>
      <c r="F3" s="15" t="s">
        <v>342</v>
      </c>
      <c r="G3" s="15" t="s">
        <v>343</v>
      </c>
      <c r="H3" s="15" t="s">
        <v>344</v>
      </c>
      <c r="I3" s="143"/>
      <c r="J3" s="143"/>
      <c r="K3" s="143"/>
      <c r="L3" s="143"/>
    </row>
    <row r="4" spans="1:12">
      <c r="A4" s="117"/>
      <c r="B4" s="117">
        <v>1</v>
      </c>
      <c r="C4" s="66" t="s">
        <v>346</v>
      </c>
      <c r="D4" s="173">
        <v>4808</v>
      </c>
      <c r="E4" s="173">
        <v>3144</v>
      </c>
      <c r="F4" s="173">
        <v>1663</v>
      </c>
      <c r="G4" s="173">
        <v>529</v>
      </c>
      <c r="H4" s="173">
        <v>1135</v>
      </c>
      <c r="I4" s="69"/>
      <c r="J4" s="69"/>
      <c r="K4" s="69"/>
      <c r="L4" s="69"/>
    </row>
    <row r="5" spans="1:12">
      <c r="A5" s="117"/>
      <c r="B5" s="117">
        <v>2</v>
      </c>
      <c r="C5" s="66" t="s">
        <v>347</v>
      </c>
      <c r="D5" s="173"/>
      <c r="E5" s="173"/>
      <c r="F5" s="173"/>
      <c r="G5" s="173"/>
      <c r="H5" s="173"/>
      <c r="I5" s="68"/>
      <c r="J5" s="68"/>
      <c r="K5" s="68"/>
      <c r="L5" s="167"/>
    </row>
    <row r="6" spans="1:12">
      <c r="B6" s="117">
        <v>3</v>
      </c>
      <c r="C6" s="68" t="s">
        <v>348</v>
      </c>
      <c r="D6" s="183"/>
      <c r="E6" s="183"/>
      <c r="F6" s="183"/>
      <c r="G6" s="183"/>
      <c r="H6" s="183"/>
      <c r="I6" s="50"/>
      <c r="J6" s="50"/>
      <c r="K6" s="50"/>
      <c r="L6" s="50"/>
    </row>
    <row r="7" spans="1:12" ht="13.5" thickBot="1">
      <c r="B7" s="169">
        <v>4</v>
      </c>
      <c r="C7" s="70" t="s">
        <v>345</v>
      </c>
      <c r="D7" s="184">
        <f>SUM(D4:D6)</f>
        <v>4808</v>
      </c>
      <c r="E7" s="184">
        <f t="shared" ref="E7:H7" si="0">SUM(E4:E6)</f>
        <v>3144</v>
      </c>
      <c r="F7" s="184">
        <f t="shared" si="0"/>
        <v>1663</v>
      </c>
      <c r="G7" s="184">
        <f t="shared" si="0"/>
        <v>529</v>
      </c>
      <c r="H7" s="184">
        <f t="shared" si="0"/>
        <v>1135</v>
      </c>
      <c r="I7" s="50"/>
      <c r="J7" s="50"/>
      <c r="K7" s="50"/>
      <c r="L7" s="50"/>
    </row>
  </sheetData>
  <mergeCells count="1">
    <mergeCell ref="B2:L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
  <sheetViews>
    <sheetView workbookViewId="0"/>
  </sheetViews>
  <sheetFormatPr defaultRowHeight="12.75"/>
  <cols>
    <col min="1" max="1" width="3.7109375" style="31" customWidth="1"/>
    <col min="2" max="2" width="32.5703125" style="31" customWidth="1"/>
    <col min="3" max="3" width="14" style="31" customWidth="1"/>
    <col min="4" max="4" width="15" style="31" customWidth="1"/>
    <col min="5" max="5" width="1.85546875" style="31" customWidth="1"/>
    <col min="6" max="6" width="13.140625" style="31" customWidth="1"/>
    <col min="7" max="7" width="13.42578125" style="31" customWidth="1"/>
    <col min="8" max="8" width="2.140625" style="31" customWidth="1"/>
    <col min="9" max="9" width="14" style="31" customWidth="1"/>
    <col min="10" max="10" width="14.140625" style="31" customWidth="1"/>
    <col min="11" max="16384" width="9.140625" style="31"/>
  </cols>
  <sheetData>
    <row r="1" spans="1:14" ht="21" customHeight="1"/>
    <row r="2" spans="1:14" ht="48" customHeight="1">
      <c r="A2" s="47"/>
      <c r="B2" s="555" t="s">
        <v>351</v>
      </c>
      <c r="C2" s="555"/>
      <c r="D2" s="555"/>
      <c r="E2" s="555"/>
      <c r="F2" s="555"/>
      <c r="G2" s="555"/>
      <c r="H2" s="555"/>
      <c r="I2" s="555"/>
      <c r="J2" s="555"/>
      <c r="K2" s="555"/>
      <c r="L2" s="555"/>
      <c r="M2" s="555"/>
      <c r="N2" s="555"/>
    </row>
    <row r="3" spans="1:14" ht="18" customHeight="1">
      <c r="A3" s="142"/>
      <c r="B3" s="185"/>
      <c r="C3" s="557" t="s">
        <v>357</v>
      </c>
      <c r="D3" s="557"/>
      <c r="E3" s="557"/>
      <c r="F3" s="557"/>
      <c r="G3" s="557"/>
      <c r="H3" s="223"/>
      <c r="I3" s="557" t="s">
        <v>358</v>
      </c>
      <c r="J3" s="557"/>
      <c r="K3" s="143"/>
      <c r="L3" s="143"/>
      <c r="M3" s="143"/>
      <c r="N3" s="143"/>
    </row>
    <row r="4" spans="1:14" ht="38.25" customHeight="1">
      <c r="A4" s="142"/>
      <c r="B4" s="22"/>
      <c r="C4" s="594" t="s">
        <v>354</v>
      </c>
      <c r="D4" s="594"/>
      <c r="E4" s="223"/>
      <c r="F4" s="594" t="s">
        <v>356</v>
      </c>
      <c r="G4" s="594"/>
      <c r="H4" s="223"/>
      <c r="I4" s="561" t="s">
        <v>354</v>
      </c>
      <c r="J4" s="561" t="s">
        <v>355</v>
      </c>
      <c r="K4" s="143"/>
      <c r="L4" s="143"/>
      <c r="M4" s="143"/>
      <c r="N4" s="143"/>
    </row>
    <row r="5" spans="1:14" ht="23.25" customHeight="1">
      <c r="A5" s="142"/>
      <c r="B5" s="236" t="s">
        <v>945</v>
      </c>
      <c r="C5" s="223" t="s">
        <v>352</v>
      </c>
      <c r="D5" s="223" t="s">
        <v>353</v>
      </c>
      <c r="E5" s="223"/>
      <c r="F5" s="223" t="s">
        <v>352</v>
      </c>
      <c r="G5" s="223" t="s">
        <v>353</v>
      </c>
      <c r="H5" s="223"/>
      <c r="I5" s="561"/>
      <c r="J5" s="561"/>
      <c r="K5" s="143"/>
      <c r="L5" s="143"/>
      <c r="M5" s="143"/>
      <c r="N5" s="143"/>
    </row>
    <row r="6" spans="1:14">
      <c r="A6" s="117"/>
      <c r="B6" s="186" t="s">
        <v>496</v>
      </c>
      <c r="C6" s="66"/>
      <c r="D6" s="173">
        <v>529</v>
      </c>
      <c r="E6" s="173"/>
      <c r="F6" s="173"/>
      <c r="G6" s="173">
        <v>1565</v>
      </c>
      <c r="H6" s="173"/>
      <c r="I6" s="173"/>
      <c r="J6" s="173"/>
      <c r="K6" s="68"/>
      <c r="L6" s="68"/>
      <c r="M6" s="68"/>
      <c r="N6" s="167"/>
    </row>
    <row r="7" spans="1:14" ht="13.5" thickBot="1">
      <c r="A7" s="116"/>
      <c r="B7" s="145" t="s">
        <v>70</v>
      </c>
      <c r="C7" s="71"/>
      <c r="D7" s="71">
        <f>SUM(D6:D6)</f>
        <v>529</v>
      </c>
      <c r="E7" s="71"/>
      <c r="F7" s="71"/>
      <c r="G7" s="71">
        <f>SUM(G6:G6)</f>
        <v>1565</v>
      </c>
      <c r="H7" s="71"/>
      <c r="I7" s="71"/>
      <c r="J7" s="71"/>
    </row>
    <row r="8" spans="1:14">
      <c r="A8" s="117"/>
      <c r="B8" s="41"/>
      <c r="C8" s="69"/>
      <c r="D8" s="69"/>
      <c r="E8" s="69"/>
    </row>
  </sheetData>
  <mergeCells count="7">
    <mergeCell ref="B2:N2"/>
    <mergeCell ref="J4:J5"/>
    <mergeCell ref="I4:I5"/>
    <mergeCell ref="F4:G4"/>
    <mergeCell ref="C4:D4"/>
    <mergeCell ref="C3:G3"/>
    <mergeCell ref="I3:J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E18"/>
  <sheetViews>
    <sheetView workbookViewId="0"/>
  </sheetViews>
  <sheetFormatPr defaultRowHeight="12.75"/>
  <cols>
    <col min="1" max="1" width="3.7109375" style="3" customWidth="1"/>
    <col min="2" max="2" width="3.5703125" style="3" customWidth="1"/>
    <col min="3" max="3" width="51.85546875" style="3" customWidth="1"/>
    <col min="4" max="5" width="18.140625" style="3" customWidth="1"/>
    <col min="6" max="16384" width="9.140625" style="3"/>
  </cols>
  <sheetData>
    <row r="1" spans="2:5" ht="21" customHeight="1"/>
    <row r="2" spans="2:5" ht="48" customHeight="1">
      <c r="B2" s="556" t="s">
        <v>11</v>
      </c>
      <c r="C2" s="556"/>
      <c r="D2" s="556" t="s">
        <v>148</v>
      </c>
      <c r="E2" s="556" t="s">
        <v>149</v>
      </c>
    </row>
    <row r="3" spans="2:5" ht="12.75" customHeight="1">
      <c r="B3" s="12"/>
      <c r="C3" s="21"/>
      <c r="D3" s="553" t="s">
        <v>71</v>
      </c>
      <c r="E3" s="553"/>
    </row>
    <row r="4" spans="2:5">
      <c r="B4" s="22" t="s">
        <v>945</v>
      </c>
      <c r="C4" s="21"/>
      <c r="D4" s="16" t="s">
        <v>72</v>
      </c>
      <c r="E4" s="16" t="s">
        <v>73</v>
      </c>
    </row>
    <row r="5" spans="2:5" s="77" customFormat="1" ht="25.5" customHeight="1">
      <c r="B5" s="23">
        <v>1</v>
      </c>
      <c r="C5" s="18" t="s">
        <v>77</v>
      </c>
      <c r="D5" s="135">
        <v>88606</v>
      </c>
      <c r="E5" s="135">
        <v>4807</v>
      </c>
    </row>
    <row r="6" spans="2:5" s="77" customFormat="1" ht="25.5" customHeight="1">
      <c r="B6" s="24">
        <v>2</v>
      </c>
      <c r="C6" s="25" t="s">
        <v>68</v>
      </c>
      <c r="D6" s="136">
        <v>4647</v>
      </c>
      <c r="E6" s="136">
        <v>3144</v>
      </c>
    </row>
    <row r="7" spans="2:5" s="77" customFormat="1" ht="12.75" customHeight="1">
      <c r="B7" s="26">
        <v>3</v>
      </c>
      <c r="C7" s="27" t="s">
        <v>78</v>
      </c>
      <c r="D7" s="137">
        <f>+D6+D5</f>
        <v>93253</v>
      </c>
      <c r="E7" s="137">
        <v>1663</v>
      </c>
    </row>
    <row r="8" spans="2:5" s="77" customFormat="1" ht="12.75" customHeight="1">
      <c r="B8" s="28">
        <v>4</v>
      </c>
      <c r="C8" s="58" t="s">
        <v>79</v>
      </c>
      <c r="D8" s="72">
        <v>61607</v>
      </c>
      <c r="E8" s="72"/>
    </row>
    <row r="9" spans="2:5" s="77" customFormat="1" ht="12.75" customHeight="1">
      <c r="B9" s="28">
        <v>5</v>
      </c>
      <c r="C9" s="29" t="s">
        <v>80</v>
      </c>
      <c r="D9" s="72">
        <v>16</v>
      </c>
      <c r="E9" s="72">
        <v>865</v>
      </c>
    </row>
    <row r="10" spans="2:5" s="77" customFormat="1" ht="12.75" customHeight="1">
      <c r="B10" s="28">
        <v>6</v>
      </c>
      <c r="C10" s="62" t="s">
        <v>84</v>
      </c>
      <c r="D10" s="72"/>
      <c r="E10" s="72"/>
    </row>
    <row r="11" spans="2:5" s="77" customFormat="1" ht="12.75" customHeight="1">
      <c r="B11" s="28">
        <v>7</v>
      </c>
      <c r="C11" s="29" t="s">
        <v>81</v>
      </c>
      <c r="D11" s="72"/>
      <c r="E11" s="72"/>
    </row>
    <row r="12" spans="2:5" s="77" customFormat="1" ht="12.75" customHeight="1">
      <c r="B12" s="28">
        <v>8</v>
      </c>
      <c r="C12" s="29" t="s">
        <v>82</v>
      </c>
      <c r="D12" s="72"/>
      <c r="E12" s="72"/>
    </row>
    <row r="13" spans="2:5" s="77" customFormat="1" ht="12.75" customHeight="1">
      <c r="B13" s="28">
        <v>9</v>
      </c>
      <c r="C13" s="58" t="s">
        <v>69</v>
      </c>
      <c r="D13" s="72"/>
      <c r="E13" s="72"/>
    </row>
    <row r="14" spans="2:5" s="77" customFormat="1" ht="12.75" customHeight="1">
      <c r="B14" s="30">
        <v>10</v>
      </c>
      <c r="C14" s="20" t="s">
        <v>83</v>
      </c>
      <c r="D14" s="75">
        <f>SUM(D7:D13)</f>
        <v>154876</v>
      </c>
      <c r="E14" s="75">
        <f>SUM(E7:E13)</f>
        <v>2528</v>
      </c>
    </row>
    <row r="15" spans="2:5" s="77" customFormat="1" ht="13.5" customHeight="1">
      <c r="B15" s="68"/>
      <c r="C15" s="68"/>
      <c r="D15" s="68"/>
      <c r="E15" s="68"/>
    </row>
    <row r="16" spans="2:5">
      <c r="D16" s="211"/>
    </row>
    <row r="18" spans="4:4">
      <c r="D18" s="211"/>
    </row>
  </sheetData>
  <mergeCells count="2">
    <mergeCell ref="D3:E3"/>
    <mergeCell ref="B2:E2"/>
  </mergeCells>
  <pageMargins left="0.7" right="0.7" top="0.75" bottom="0.75" header="0.3" footer="0.3"/>
  <ignoredErrors>
    <ignoredError sqref="D14:E14" formulaRange="1"/>
  </ignoredError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C24"/>
  <sheetViews>
    <sheetView workbookViewId="0"/>
  </sheetViews>
  <sheetFormatPr defaultColWidth="6.85546875" defaultRowHeight="12.75"/>
  <cols>
    <col min="1" max="1" width="3.7109375" style="1" customWidth="1"/>
    <col min="2" max="2" width="57.140625" style="1" bestFit="1" customWidth="1"/>
    <col min="3" max="3" width="94.28515625" style="1" customWidth="1"/>
    <col min="4" max="4" width="6.85546875" style="1"/>
    <col min="5" max="5" width="16.85546875" style="1" customWidth="1"/>
    <col min="6" max="16384" width="6.85546875" style="1"/>
  </cols>
  <sheetData>
    <row r="1" spans="2:3" ht="21" customHeight="1"/>
    <row r="2" spans="2:3" ht="48" customHeight="1">
      <c r="B2" s="234" t="s">
        <v>1058</v>
      </c>
      <c r="C2" s="234"/>
    </row>
    <row r="3" spans="2:3" ht="30" customHeight="1">
      <c r="B3" s="21"/>
      <c r="C3" s="21"/>
    </row>
    <row r="4" spans="2:3">
      <c r="B4" s="624"/>
      <c r="C4" s="625"/>
    </row>
    <row r="5" spans="2:3" ht="15">
      <c r="B5" s="627" t="s">
        <v>1058</v>
      </c>
      <c r="C5" s="626"/>
    </row>
    <row r="6" spans="2:3" ht="30" customHeight="1">
      <c r="B6" s="628" t="s">
        <v>1060</v>
      </c>
      <c r="C6" s="628"/>
    </row>
    <row r="7" spans="2:3" ht="15" customHeight="1">
      <c r="B7" s="628"/>
      <c r="C7" s="628"/>
    </row>
    <row r="8" spans="2:3" ht="15" customHeight="1">
      <c r="B8" s="628"/>
      <c r="C8" s="628"/>
    </row>
    <row r="9" spans="2:3" ht="15" customHeight="1">
      <c r="B9" s="628"/>
      <c r="C9" s="628"/>
    </row>
    <row r="10" spans="2:3" ht="15" customHeight="1">
      <c r="B10" s="628"/>
      <c r="C10" s="628"/>
    </row>
    <row r="11" spans="2:3" ht="15" customHeight="1">
      <c r="B11" s="628"/>
      <c r="C11" s="628"/>
    </row>
    <row r="12" spans="2:3" ht="15" customHeight="1">
      <c r="B12" s="628"/>
      <c r="C12" s="628"/>
    </row>
    <row r="13" spans="2:3" ht="15" customHeight="1">
      <c r="B13" s="628"/>
      <c r="C13" s="628"/>
    </row>
    <row r="14" spans="2:3" ht="15" customHeight="1">
      <c r="B14" s="628"/>
      <c r="C14" s="628"/>
    </row>
    <row r="15" spans="2:3" ht="15" customHeight="1">
      <c r="B15" s="628"/>
      <c r="C15" s="628"/>
    </row>
    <row r="16" spans="2:3" ht="15" customHeight="1">
      <c r="B16" s="628"/>
      <c r="C16" s="628"/>
    </row>
    <row r="17" spans="2:3">
      <c r="B17" s="628"/>
      <c r="C17" s="628"/>
    </row>
    <row r="18" spans="2:3" ht="15">
      <c r="B18" s="627" t="s">
        <v>1061</v>
      </c>
    </row>
    <row r="19" spans="2:3" ht="15" customHeight="1">
      <c r="B19" s="628" t="s">
        <v>1059</v>
      </c>
      <c r="C19" s="628"/>
    </row>
    <row r="20" spans="2:3" ht="15" customHeight="1">
      <c r="B20" s="628"/>
      <c r="C20" s="628"/>
    </row>
    <row r="21" spans="2:3" ht="15" customHeight="1">
      <c r="B21" s="628"/>
      <c r="C21" s="628"/>
    </row>
    <row r="22" spans="2:3" ht="15" customHeight="1">
      <c r="B22" s="628"/>
      <c r="C22" s="628"/>
    </row>
    <row r="23" spans="2:3" ht="12.75" customHeight="1">
      <c r="B23" s="628"/>
      <c r="C23" s="628"/>
    </row>
    <row r="24" spans="2:3">
      <c r="B24" s="628"/>
      <c r="C24" s="628"/>
    </row>
  </sheetData>
  <mergeCells count="2">
    <mergeCell ref="B19:C24"/>
    <mergeCell ref="B6:C17"/>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
  <sheetViews>
    <sheetView workbookViewId="0"/>
  </sheetViews>
  <sheetFormatPr defaultRowHeight="12.75"/>
  <cols>
    <col min="1" max="1" width="3.7109375" style="31" customWidth="1"/>
    <col min="2" max="2" width="9.140625" style="31"/>
    <col min="3" max="3" width="38.42578125" style="31" customWidth="1"/>
    <col min="4" max="4" width="9.85546875" style="31" customWidth="1"/>
    <col min="5" max="5" width="12.5703125" style="31" customWidth="1"/>
    <col min="6" max="16384" width="9.140625" style="31"/>
  </cols>
  <sheetData>
    <row r="1" spans="1:9" ht="21.75" customHeight="1"/>
    <row r="2" spans="1:9" ht="48" customHeight="1">
      <c r="A2" s="47"/>
      <c r="B2" s="555" t="s">
        <v>360</v>
      </c>
      <c r="C2" s="555"/>
      <c r="D2" s="555"/>
      <c r="E2" s="555"/>
      <c r="F2" s="555"/>
      <c r="G2" s="555"/>
      <c r="H2" s="555"/>
      <c r="I2" s="555"/>
    </row>
    <row r="3" spans="1:9" ht="38.25" customHeight="1">
      <c r="A3" s="142"/>
      <c r="B3" s="22" t="s">
        <v>945</v>
      </c>
      <c r="C3" s="14"/>
      <c r="D3" s="223" t="s">
        <v>94</v>
      </c>
      <c r="E3" s="223" t="s">
        <v>305</v>
      </c>
      <c r="F3" s="143"/>
      <c r="G3" s="143"/>
      <c r="H3" s="143"/>
      <c r="I3" s="143"/>
    </row>
    <row r="4" spans="1:9">
      <c r="A4" s="142"/>
      <c r="B4" s="117"/>
      <c r="C4" s="333" t="s">
        <v>361</v>
      </c>
      <c r="D4" s="174"/>
      <c r="E4" s="174"/>
      <c r="F4" s="143"/>
      <c r="G4" s="143"/>
      <c r="H4" s="143"/>
      <c r="I4" s="143"/>
    </row>
    <row r="5" spans="1:9">
      <c r="A5" s="142"/>
      <c r="B5" s="117">
        <v>1</v>
      </c>
      <c r="C5" s="187" t="s">
        <v>362</v>
      </c>
      <c r="D5" s="243">
        <v>5718</v>
      </c>
      <c r="E5" s="243">
        <v>457</v>
      </c>
      <c r="F5" s="143"/>
      <c r="G5" s="143"/>
      <c r="H5" s="143"/>
      <c r="I5" s="143"/>
    </row>
    <row r="6" spans="1:9">
      <c r="A6" s="142"/>
      <c r="B6" s="117">
        <v>2</v>
      </c>
      <c r="C6" s="187" t="s">
        <v>363</v>
      </c>
      <c r="D6" s="243">
        <v>459</v>
      </c>
      <c r="E6" s="243">
        <v>37</v>
      </c>
      <c r="F6" s="143"/>
      <c r="G6" s="143"/>
      <c r="H6" s="143"/>
      <c r="I6" s="143"/>
    </row>
    <row r="7" spans="1:9">
      <c r="A7" s="142"/>
      <c r="B7" s="117">
        <v>3</v>
      </c>
      <c r="C7" s="187" t="s">
        <v>364</v>
      </c>
      <c r="D7" s="243"/>
      <c r="E7" s="243"/>
      <c r="F7" s="143"/>
      <c r="G7" s="143"/>
      <c r="H7" s="143"/>
      <c r="I7" s="143"/>
    </row>
    <row r="8" spans="1:9">
      <c r="A8" s="142"/>
      <c r="B8" s="117">
        <v>4</v>
      </c>
      <c r="C8" s="187" t="s">
        <v>365</v>
      </c>
      <c r="D8" s="243"/>
      <c r="E8" s="243"/>
      <c r="F8" s="143"/>
      <c r="G8" s="143"/>
      <c r="H8" s="143"/>
      <c r="I8" s="143"/>
    </row>
    <row r="9" spans="1:9">
      <c r="A9" s="142"/>
      <c r="B9" s="117"/>
      <c r="C9" s="333" t="s">
        <v>366</v>
      </c>
      <c r="D9" s="244"/>
      <c r="E9" s="244"/>
      <c r="F9" s="143"/>
      <c r="G9" s="143"/>
      <c r="H9" s="143"/>
      <c r="I9" s="143"/>
    </row>
    <row r="10" spans="1:9">
      <c r="A10" s="142"/>
      <c r="B10" s="117">
        <v>5</v>
      </c>
      <c r="C10" s="187" t="s">
        <v>367</v>
      </c>
      <c r="D10" s="243"/>
      <c r="E10" s="243"/>
      <c r="F10" s="143"/>
      <c r="G10" s="143"/>
      <c r="H10" s="143"/>
      <c r="I10" s="143"/>
    </row>
    <row r="11" spans="1:9">
      <c r="A11" s="117"/>
      <c r="B11" s="117">
        <v>6</v>
      </c>
      <c r="C11" s="187" t="s">
        <v>368</v>
      </c>
      <c r="D11" s="243"/>
      <c r="E11" s="243"/>
      <c r="F11" s="69"/>
      <c r="G11" s="69"/>
      <c r="H11" s="69"/>
      <c r="I11" s="69"/>
    </row>
    <row r="12" spans="1:9">
      <c r="A12" s="117"/>
      <c r="B12" s="117">
        <v>7</v>
      </c>
      <c r="C12" s="187" t="s">
        <v>369</v>
      </c>
      <c r="D12" s="243"/>
      <c r="E12" s="243"/>
      <c r="F12" s="68"/>
      <c r="G12" s="68"/>
      <c r="H12" s="68"/>
      <c r="I12" s="167"/>
    </row>
    <row r="13" spans="1:9">
      <c r="A13" s="116"/>
      <c r="B13" s="117">
        <v>8</v>
      </c>
      <c r="C13" s="333" t="s">
        <v>370</v>
      </c>
      <c r="D13" s="245"/>
      <c r="E13" s="245"/>
      <c r="F13" s="50"/>
      <c r="G13" s="50"/>
      <c r="H13" s="50"/>
      <c r="I13" s="50"/>
    </row>
    <row r="14" spans="1:9" ht="13.5" thickBot="1">
      <c r="A14" s="117"/>
      <c r="B14" s="169">
        <v>9</v>
      </c>
      <c r="C14" s="169" t="s">
        <v>345</v>
      </c>
      <c r="D14" s="246">
        <f>SUM(D5:D13)</f>
        <v>6177</v>
      </c>
      <c r="E14" s="246">
        <f>SUM(E5:E13)</f>
        <v>494</v>
      </c>
      <c r="F14" s="50"/>
      <c r="G14" s="50"/>
      <c r="H14" s="50"/>
      <c r="I14" s="50"/>
    </row>
    <row r="15" spans="1:9">
      <c r="B15" s="68"/>
      <c r="C15" s="68"/>
      <c r="D15" s="68"/>
      <c r="E15" s="68"/>
    </row>
    <row r="19" spans="5:5">
      <c r="E19" s="31" t="s">
        <v>41</v>
      </c>
    </row>
  </sheetData>
  <mergeCells count="1">
    <mergeCell ref="B2:I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showGridLines="0" workbookViewId="0">
      <selection activeCell="C2" sqref="C2"/>
    </sheetView>
  </sheetViews>
  <sheetFormatPr defaultColWidth="12.28515625" defaultRowHeight="12.75"/>
  <cols>
    <col min="1" max="1" width="3.7109375" customWidth="1"/>
    <col min="2" max="2" width="10.85546875" customWidth="1"/>
    <col min="3" max="3" width="61" bestFit="1" customWidth="1"/>
    <col min="4" max="11" width="16.85546875" customWidth="1"/>
  </cols>
  <sheetData>
    <row r="1" spans="2:12" ht="21" customHeight="1"/>
    <row r="2" spans="2:12" ht="48" customHeight="1">
      <c r="B2" s="227" t="s">
        <v>409</v>
      </c>
      <c r="C2" s="226"/>
      <c r="D2" s="601"/>
      <c r="E2" s="601"/>
      <c r="F2" s="601"/>
      <c r="G2" s="601"/>
      <c r="H2" s="601"/>
      <c r="I2" s="385"/>
      <c r="J2" s="385"/>
      <c r="K2" s="385"/>
      <c r="L2" s="201"/>
    </row>
    <row r="3" spans="2:12" ht="15">
      <c r="B3" s="598" t="s">
        <v>908</v>
      </c>
      <c r="C3" s="599"/>
      <c r="D3" s="595" t="s">
        <v>410</v>
      </c>
      <c r="E3" s="596"/>
      <c r="F3" s="596"/>
      <c r="G3" s="596"/>
      <c r="H3" s="595" t="s">
        <v>411</v>
      </c>
      <c r="I3" s="596"/>
      <c r="J3" s="596"/>
      <c r="K3" s="596"/>
      <c r="L3" s="201"/>
    </row>
    <row r="4" spans="2:12" ht="15">
      <c r="B4" s="600"/>
      <c r="C4" s="600"/>
      <c r="D4" s="557"/>
      <c r="E4" s="597"/>
      <c r="F4" s="597"/>
      <c r="G4" s="597"/>
      <c r="H4" s="557"/>
      <c r="I4" s="597"/>
      <c r="J4" s="597"/>
      <c r="K4" s="597"/>
      <c r="L4" s="201"/>
    </row>
    <row r="5" spans="2:12" ht="15">
      <c r="B5" s="202" t="s">
        <v>907</v>
      </c>
      <c r="C5" s="202"/>
      <c r="D5" s="386">
        <v>43555</v>
      </c>
      <c r="E5" s="386">
        <v>43646</v>
      </c>
      <c r="F5" s="386">
        <v>43738</v>
      </c>
      <c r="G5" s="386">
        <v>43830</v>
      </c>
      <c r="H5" s="386">
        <v>43555</v>
      </c>
      <c r="I5" s="386">
        <v>43646</v>
      </c>
      <c r="J5" s="386">
        <v>43738</v>
      </c>
      <c r="K5" s="386">
        <v>43830</v>
      </c>
      <c r="L5" s="201" t="s">
        <v>41</v>
      </c>
    </row>
    <row r="6" spans="2:12" ht="15">
      <c r="B6" s="208" t="s">
        <v>412</v>
      </c>
      <c r="C6" s="208"/>
      <c r="D6" s="487">
        <v>12</v>
      </c>
      <c r="E6" s="487">
        <v>12</v>
      </c>
      <c r="F6" s="487">
        <v>12</v>
      </c>
      <c r="G6" s="487">
        <v>12</v>
      </c>
      <c r="H6" s="487">
        <v>12</v>
      </c>
      <c r="I6" s="487">
        <v>12</v>
      </c>
      <c r="J6" s="487">
        <v>12</v>
      </c>
      <c r="K6" s="487">
        <v>12</v>
      </c>
      <c r="L6" s="201"/>
    </row>
    <row r="7" spans="2:12" ht="15">
      <c r="B7" s="208" t="s">
        <v>413</v>
      </c>
      <c r="C7" s="208"/>
      <c r="D7" s="386" t="s">
        <v>41</v>
      </c>
      <c r="E7" s="386" t="s">
        <v>41</v>
      </c>
      <c r="F7" s="386" t="s">
        <v>41</v>
      </c>
      <c r="G7" s="386" t="s">
        <v>41</v>
      </c>
      <c r="H7" s="386" t="s">
        <v>41</v>
      </c>
      <c r="I7" s="386" t="s">
        <v>41</v>
      </c>
      <c r="J7" s="386" t="s">
        <v>41</v>
      </c>
      <c r="K7" s="386" t="s">
        <v>41</v>
      </c>
      <c r="L7" s="201"/>
    </row>
    <row r="8" spans="2:12" ht="12.75" customHeight="1">
      <c r="B8" s="499" t="s">
        <v>414</v>
      </c>
      <c r="C8" s="500" t="s">
        <v>415</v>
      </c>
      <c r="D8" s="203"/>
      <c r="E8" s="203"/>
      <c r="F8" s="203"/>
      <c r="G8" s="203"/>
      <c r="H8" s="324">
        <v>34430</v>
      </c>
      <c r="I8" s="324">
        <v>37184</v>
      </c>
      <c r="J8" s="324">
        <v>39999</v>
      </c>
      <c r="K8" s="324">
        <v>41654</v>
      </c>
      <c r="L8" s="201"/>
    </row>
    <row r="9" spans="2:12" ht="12.75" customHeight="1">
      <c r="B9" s="204" t="s">
        <v>416</v>
      </c>
      <c r="C9" s="204"/>
      <c r="D9" s="204" t="s">
        <v>41</v>
      </c>
      <c r="E9" s="204"/>
      <c r="F9" s="204"/>
      <c r="G9" s="204"/>
      <c r="H9" s="204"/>
      <c r="I9" s="204"/>
      <c r="J9" s="204"/>
      <c r="K9" s="204"/>
      <c r="L9" s="201"/>
    </row>
    <row r="10" spans="2:12" ht="12.75" customHeight="1">
      <c r="B10" s="499" t="s">
        <v>417</v>
      </c>
      <c r="C10" s="500" t="s">
        <v>418</v>
      </c>
      <c r="D10" s="323">
        <v>58952</v>
      </c>
      <c r="E10" s="323">
        <v>62474</v>
      </c>
      <c r="F10" s="323">
        <v>63618</v>
      </c>
      <c r="G10" s="323">
        <v>64743</v>
      </c>
      <c r="H10" s="324">
        <v>3726</v>
      </c>
      <c r="I10" s="324">
        <v>3962</v>
      </c>
      <c r="J10" s="324">
        <v>4056</v>
      </c>
      <c r="K10" s="324">
        <v>4125</v>
      </c>
      <c r="L10" s="201"/>
    </row>
    <row r="11" spans="2:12" s="337" customFormat="1" ht="12.75" customHeight="1">
      <c r="B11" s="521" t="s">
        <v>419</v>
      </c>
      <c r="C11" s="501" t="s">
        <v>420</v>
      </c>
      <c r="D11" s="334">
        <v>43522</v>
      </c>
      <c r="E11" s="334">
        <v>45899</v>
      </c>
      <c r="F11" s="334">
        <v>46348</v>
      </c>
      <c r="G11" s="334">
        <v>47270</v>
      </c>
      <c r="H11" s="335">
        <v>2176</v>
      </c>
      <c r="I11" s="335">
        <v>2295</v>
      </c>
      <c r="J11" s="335">
        <v>2317</v>
      </c>
      <c r="K11" s="335">
        <v>2364</v>
      </c>
      <c r="L11" s="336"/>
    </row>
    <row r="12" spans="2:12" s="337" customFormat="1" ht="12.75" customHeight="1">
      <c r="B12" s="521" t="s">
        <v>421</v>
      </c>
      <c r="C12" s="501" t="s">
        <v>422</v>
      </c>
      <c r="D12" s="334">
        <v>15427</v>
      </c>
      <c r="E12" s="334">
        <v>16574</v>
      </c>
      <c r="F12" s="334">
        <v>17269</v>
      </c>
      <c r="G12" s="334">
        <v>17472</v>
      </c>
      <c r="H12" s="335">
        <v>1548</v>
      </c>
      <c r="I12" s="335">
        <v>1666</v>
      </c>
      <c r="J12" s="335">
        <v>1739</v>
      </c>
      <c r="K12" s="335">
        <v>1761</v>
      </c>
      <c r="L12" s="336"/>
    </row>
    <row r="13" spans="2:12" ht="12.75" customHeight="1">
      <c r="B13" s="499" t="s">
        <v>423</v>
      </c>
      <c r="C13" s="500" t="s">
        <v>424</v>
      </c>
      <c r="D13" s="323">
        <v>38423</v>
      </c>
      <c r="E13" s="323">
        <v>39597</v>
      </c>
      <c r="F13" s="323">
        <v>40725</v>
      </c>
      <c r="G13" s="323">
        <v>41360</v>
      </c>
      <c r="H13" s="324">
        <v>16721</v>
      </c>
      <c r="I13" s="324">
        <v>16888</v>
      </c>
      <c r="J13" s="324">
        <v>17392</v>
      </c>
      <c r="K13" s="324">
        <v>17715</v>
      </c>
      <c r="L13" s="201"/>
    </row>
    <row r="14" spans="2:12" s="337" customFormat="1" ht="24.75">
      <c r="B14" s="521" t="s">
        <v>425</v>
      </c>
      <c r="C14" s="501" t="s">
        <v>426</v>
      </c>
      <c r="D14" s="335">
        <v>0</v>
      </c>
      <c r="E14" s="335">
        <v>0</v>
      </c>
      <c r="F14" s="335">
        <v>0</v>
      </c>
      <c r="G14" s="335">
        <v>0</v>
      </c>
      <c r="H14" s="335">
        <v>0</v>
      </c>
      <c r="I14" s="335">
        <v>0</v>
      </c>
      <c r="J14" s="335">
        <v>0</v>
      </c>
      <c r="K14" s="335">
        <v>0</v>
      </c>
      <c r="L14" s="336"/>
    </row>
    <row r="15" spans="2:12" s="337" customFormat="1" ht="12.75" customHeight="1">
      <c r="B15" s="521" t="s">
        <v>427</v>
      </c>
      <c r="C15" s="501" t="s">
        <v>428</v>
      </c>
      <c r="D15" s="334">
        <v>38063</v>
      </c>
      <c r="E15" s="334">
        <v>39548</v>
      </c>
      <c r="F15" s="334">
        <v>40675</v>
      </c>
      <c r="G15" s="334">
        <v>41311</v>
      </c>
      <c r="H15" s="335">
        <v>16360</v>
      </c>
      <c r="I15" s="335">
        <v>16838</v>
      </c>
      <c r="J15" s="335">
        <v>17342</v>
      </c>
      <c r="K15" s="335">
        <v>17665</v>
      </c>
      <c r="L15" s="336"/>
    </row>
    <row r="16" spans="2:12" s="337" customFormat="1" ht="12.75" customHeight="1">
      <c r="B16" s="521" t="s">
        <v>429</v>
      </c>
      <c r="C16" s="501" t="s">
        <v>430</v>
      </c>
      <c r="D16" s="334">
        <v>360</v>
      </c>
      <c r="E16" s="334">
        <v>50</v>
      </c>
      <c r="F16" s="334">
        <v>50</v>
      </c>
      <c r="G16" s="334">
        <v>50</v>
      </c>
      <c r="H16" s="335">
        <v>360</v>
      </c>
      <c r="I16" s="335">
        <v>50</v>
      </c>
      <c r="J16" s="335">
        <v>50</v>
      </c>
      <c r="K16" s="335">
        <v>50</v>
      </c>
      <c r="L16" s="336"/>
    </row>
    <row r="17" spans="2:11" ht="12.75" customHeight="1">
      <c r="B17" s="499" t="s">
        <v>431</v>
      </c>
      <c r="C17" s="500" t="s">
        <v>432</v>
      </c>
      <c r="D17" s="327" t="s">
        <v>41</v>
      </c>
      <c r="E17" s="327" t="s">
        <v>41</v>
      </c>
      <c r="F17" s="327" t="s">
        <v>41</v>
      </c>
      <c r="G17" s="327" t="s">
        <v>41</v>
      </c>
      <c r="H17" s="324">
        <v>308</v>
      </c>
      <c r="I17" s="324">
        <v>306</v>
      </c>
      <c r="J17" s="324">
        <v>415</v>
      </c>
      <c r="K17" s="324">
        <v>493</v>
      </c>
    </row>
    <row r="18" spans="2:11">
      <c r="B18" s="499" t="s">
        <v>433</v>
      </c>
      <c r="C18" s="500" t="s">
        <v>434</v>
      </c>
      <c r="D18" s="325">
        <v>4890</v>
      </c>
      <c r="E18" s="325">
        <v>6490</v>
      </c>
      <c r="F18" s="325">
        <v>8153</v>
      </c>
      <c r="G18" s="325">
        <v>8907</v>
      </c>
      <c r="H18" s="324">
        <v>750</v>
      </c>
      <c r="I18" s="324">
        <v>856</v>
      </c>
      <c r="J18" s="324">
        <v>972</v>
      </c>
      <c r="K18" s="324">
        <v>1040</v>
      </c>
    </row>
    <row r="19" spans="2:11" s="337" customFormat="1" ht="12" customHeight="1">
      <c r="B19" s="521" t="s">
        <v>435</v>
      </c>
      <c r="C19" s="501" t="s">
        <v>436</v>
      </c>
      <c r="D19" s="334">
        <v>450</v>
      </c>
      <c r="E19" s="334">
        <v>471</v>
      </c>
      <c r="F19" s="334">
        <v>504</v>
      </c>
      <c r="G19" s="334">
        <v>536</v>
      </c>
      <c r="H19" s="335">
        <v>450</v>
      </c>
      <c r="I19" s="335">
        <v>471</v>
      </c>
      <c r="J19" s="335">
        <v>504</v>
      </c>
      <c r="K19" s="335">
        <v>536</v>
      </c>
    </row>
    <row r="20" spans="2:11" s="337" customFormat="1" ht="12" customHeight="1">
      <c r="B20" s="521" t="s">
        <v>437</v>
      </c>
      <c r="C20" s="501" t="s">
        <v>438</v>
      </c>
      <c r="D20" s="335">
        <v>0</v>
      </c>
      <c r="E20" s="335">
        <v>0</v>
      </c>
      <c r="F20" s="335">
        <v>0</v>
      </c>
      <c r="G20" s="335">
        <v>0</v>
      </c>
      <c r="H20" s="338">
        <v>0</v>
      </c>
      <c r="I20" s="338">
        <v>0</v>
      </c>
      <c r="J20" s="338">
        <v>0</v>
      </c>
      <c r="K20" s="338">
        <v>0</v>
      </c>
    </row>
    <row r="21" spans="2:11" s="337" customFormat="1">
      <c r="B21" s="521" t="s">
        <v>439</v>
      </c>
      <c r="C21" s="501" t="s">
        <v>440</v>
      </c>
      <c r="D21" s="334">
        <v>4440</v>
      </c>
      <c r="E21" s="334">
        <v>6018</v>
      </c>
      <c r="F21" s="334">
        <v>7649</v>
      </c>
      <c r="G21" s="334">
        <v>8371</v>
      </c>
      <c r="H21" s="335">
        <v>300</v>
      </c>
      <c r="I21" s="335">
        <v>385</v>
      </c>
      <c r="J21" s="335">
        <v>469</v>
      </c>
      <c r="K21" s="335">
        <v>504</v>
      </c>
    </row>
    <row r="22" spans="2:11">
      <c r="B22" s="499" t="s">
        <v>441</v>
      </c>
      <c r="C22" s="500" t="s">
        <v>442</v>
      </c>
      <c r="D22" s="325">
        <v>6414</v>
      </c>
      <c r="E22" s="325">
        <v>6789</v>
      </c>
      <c r="F22" s="325">
        <v>9077</v>
      </c>
      <c r="G22" s="325">
        <v>10422</v>
      </c>
      <c r="H22" s="324">
        <v>1662</v>
      </c>
      <c r="I22" s="324">
        <v>1870</v>
      </c>
      <c r="J22" s="324">
        <v>2190</v>
      </c>
      <c r="K22" s="324">
        <v>2402</v>
      </c>
    </row>
    <row r="23" spans="2:11">
      <c r="B23" s="499" t="s">
        <v>443</v>
      </c>
      <c r="C23" s="500" t="s">
        <v>444</v>
      </c>
      <c r="D23" s="325">
        <v>13365</v>
      </c>
      <c r="E23" s="325">
        <v>13726</v>
      </c>
      <c r="F23" s="325">
        <v>14945</v>
      </c>
      <c r="G23" s="325">
        <v>16654</v>
      </c>
      <c r="H23" s="324">
        <v>668</v>
      </c>
      <c r="I23" s="324">
        <v>686</v>
      </c>
      <c r="J23" s="324">
        <v>747</v>
      </c>
      <c r="K23" s="324">
        <v>833</v>
      </c>
    </row>
    <row r="24" spans="2:11">
      <c r="B24" s="499" t="s">
        <v>445</v>
      </c>
      <c r="C24" s="500" t="s">
        <v>446</v>
      </c>
      <c r="D24" s="327" t="s">
        <v>41</v>
      </c>
      <c r="E24" s="327" t="s">
        <v>41</v>
      </c>
      <c r="F24" s="327" t="s">
        <v>41</v>
      </c>
      <c r="G24" s="327" t="s">
        <v>41</v>
      </c>
      <c r="H24" s="324">
        <v>23836</v>
      </c>
      <c r="I24" s="324">
        <v>24568</v>
      </c>
      <c r="J24" s="324">
        <v>25772</v>
      </c>
      <c r="K24" s="324">
        <v>26608</v>
      </c>
    </row>
    <row r="25" spans="2:11">
      <c r="B25" s="204" t="s">
        <v>447</v>
      </c>
      <c r="C25" s="204"/>
      <c r="D25" s="328" t="s">
        <v>41</v>
      </c>
      <c r="E25" s="328"/>
      <c r="F25" s="328"/>
      <c r="G25" s="328"/>
      <c r="H25" s="329" t="s">
        <v>41</v>
      </c>
      <c r="I25" s="329" t="s">
        <v>41</v>
      </c>
      <c r="J25" s="329" t="s">
        <v>41</v>
      </c>
      <c r="K25" s="329" t="s">
        <v>41</v>
      </c>
    </row>
    <row r="26" spans="2:11">
      <c r="B26" s="499" t="s">
        <v>448</v>
      </c>
      <c r="C26" s="500" t="s">
        <v>449</v>
      </c>
      <c r="D26" s="323">
        <v>9851</v>
      </c>
      <c r="E26" s="323">
        <v>10112</v>
      </c>
      <c r="F26" s="323">
        <v>12662</v>
      </c>
      <c r="G26" s="323">
        <v>15090</v>
      </c>
      <c r="H26" s="324">
        <v>537</v>
      </c>
      <c r="I26" s="324">
        <v>524</v>
      </c>
      <c r="J26" s="324">
        <v>572</v>
      </c>
      <c r="K26" s="324">
        <v>645</v>
      </c>
    </row>
    <row r="27" spans="2:11">
      <c r="B27" s="499" t="s">
        <v>450</v>
      </c>
      <c r="C27" s="500" t="s">
        <v>451</v>
      </c>
      <c r="D27" s="323">
        <v>4333</v>
      </c>
      <c r="E27" s="323">
        <v>4261</v>
      </c>
      <c r="F27" s="323">
        <v>4414</v>
      </c>
      <c r="G27" s="323">
        <v>4258</v>
      </c>
      <c r="H27" s="324">
        <v>3613</v>
      </c>
      <c r="I27" s="324">
        <v>3524</v>
      </c>
      <c r="J27" s="324">
        <v>3639</v>
      </c>
      <c r="K27" s="324">
        <v>3458</v>
      </c>
    </row>
    <row r="28" spans="2:11">
      <c r="B28" s="499" t="s">
        <v>452</v>
      </c>
      <c r="C28" s="500" t="s">
        <v>453</v>
      </c>
      <c r="D28" s="323">
        <v>1721</v>
      </c>
      <c r="E28" s="323">
        <v>1882</v>
      </c>
      <c r="F28" s="323">
        <v>2064</v>
      </c>
      <c r="G28" s="323">
        <v>2291</v>
      </c>
      <c r="H28" s="324">
        <v>1721</v>
      </c>
      <c r="I28" s="324">
        <v>1882</v>
      </c>
      <c r="J28" s="324">
        <v>2064</v>
      </c>
      <c r="K28" s="324">
        <v>2291</v>
      </c>
    </row>
    <row r="29" spans="2:11">
      <c r="B29" s="499" t="s">
        <v>454</v>
      </c>
      <c r="C29" s="500" t="s">
        <v>455</v>
      </c>
      <c r="D29" s="323">
        <v>15905</v>
      </c>
      <c r="E29" s="323">
        <v>16256</v>
      </c>
      <c r="F29" s="323">
        <v>19140</v>
      </c>
      <c r="G29" s="323">
        <v>21640</v>
      </c>
      <c r="H29" s="324">
        <v>5871</v>
      </c>
      <c r="I29" s="324">
        <v>5930</v>
      </c>
      <c r="J29" s="324">
        <v>6274</v>
      </c>
      <c r="K29" s="324">
        <v>6394</v>
      </c>
    </row>
    <row r="30" spans="2:11">
      <c r="B30" s="499" t="s">
        <v>456</v>
      </c>
      <c r="C30" s="500" t="s">
        <v>457</v>
      </c>
      <c r="D30" s="324">
        <v>0</v>
      </c>
      <c r="E30" s="324">
        <v>0</v>
      </c>
      <c r="F30" s="324">
        <v>0</v>
      </c>
      <c r="G30" s="324">
        <v>0</v>
      </c>
      <c r="H30" s="324">
        <v>0</v>
      </c>
      <c r="I30" s="324">
        <v>0</v>
      </c>
      <c r="J30" s="324">
        <v>0</v>
      </c>
      <c r="K30" s="324">
        <v>0</v>
      </c>
    </row>
    <row r="31" spans="2:11">
      <c r="B31" s="499" t="s">
        <v>458</v>
      </c>
      <c r="C31" s="500" t="s">
        <v>459</v>
      </c>
      <c r="D31" s="324">
        <v>0</v>
      </c>
      <c r="E31" s="324">
        <v>0</v>
      </c>
      <c r="F31" s="324">
        <v>0</v>
      </c>
      <c r="G31" s="324">
        <v>0</v>
      </c>
      <c r="H31" s="324">
        <v>0</v>
      </c>
      <c r="I31" s="324">
        <v>0</v>
      </c>
      <c r="J31" s="324">
        <v>0</v>
      </c>
      <c r="K31" s="324">
        <v>0</v>
      </c>
    </row>
    <row r="32" spans="2:11">
      <c r="B32" s="499" t="s">
        <v>460</v>
      </c>
      <c r="C32" s="500" t="s">
        <v>461</v>
      </c>
      <c r="D32" s="325">
        <v>15905</v>
      </c>
      <c r="E32" s="325">
        <v>16256</v>
      </c>
      <c r="F32" s="325">
        <v>19140</v>
      </c>
      <c r="G32" s="325">
        <v>21640</v>
      </c>
      <c r="H32" s="326">
        <v>5871</v>
      </c>
      <c r="I32" s="326">
        <v>71165</v>
      </c>
      <c r="J32" s="326">
        <v>6274</v>
      </c>
      <c r="K32" s="326">
        <v>6394</v>
      </c>
    </row>
    <row r="33" spans="2:11">
      <c r="B33" s="204"/>
      <c r="C33" s="204"/>
      <c r="D33" s="329"/>
      <c r="E33" s="329"/>
      <c r="F33" s="329"/>
      <c r="G33" s="329"/>
      <c r="H33" s="329"/>
      <c r="I33" s="329"/>
      <c r="J33" s="329" t="s">
        <v>41</v>
      </c>
      <c r="K33" s="329" t="s">
        <v>41</v>
      </c>
    </row>
    <row r="34" spans="2:11">
      <c r="B34" s="500" t="s">
        <v>462</v>
      </c>
      <c r="C34" s="500" t="s">
        <v>463</v>
      </c>
      <c r="D34" s="327"/>
      <c r="E34" s="327"/>
      <c r="F34" s="327"/>
      <c r="G34" s="327"/>
      <c r="H34" s="326">
        <v>34023</v>
      </c>
      <c r="I34" s="326">
        <v>36982</v>
      </c>
      <c r="J34" s="326">
        <v>38618</v>
      </c>
      <c r="K34" s="326">
        <v>40068</v>
      </c>
    </row>
    <row r="35" spans="2:11">
      <c r="B35" s="500" t="s">
        <v>464</v>
      </c>
      <c r="C35" s="500" t="s">
        <v>465</v>
      </c>
      <c r="D35" s="327"/>
      <c r="E35" s="327"/>
      <c r="F35" s="327"/>
      <c r="G35" s="327"/>
      <c r="H35" s="326">
        <v>17965</v>
      </c>
      <c r="I35" s="326">
        <v>18638</v>
      </c>
      <c r="J35" s="326">
        <v>19498</v>
      </c>
      <c r="K35" s="326">
        <v>20215</v>
      </c>
    </row>
    <row r="36" spans="2:11" ht="13.5" thickBot="1">
      <c r="B36" s="502" t="s">
        <v>466</v>
      </c>
      <c r="C36" s="502" t="s">
        <v>467</v>
      </c>
      <c r="D36" s="330"/>
      <c r="E36" s="330"/>
      <c r="F36" s="330"/>
      <c r="G36" s="330"/>
      <c r="H36" s="331">
        <v>2</v>
      </c>
      <c r="I36" s="331">
        <v>2</v>
      </c>
      <c r="J36" s="331">
        <v>2</v>
      </c>
      <c r="K36" s="331">
        <v>2</v>
      </c>
    </row>
  </sheetData>
  <mergeCells count="4">
    <mergeCell ref="H3:K4"/>
    <mergeCell ref="D3:G4"/>
    <mergeCell ref="B3:C4"/>
    <mergeCell ref="D2:H2"/>
  </mergeCells>
  <pageMargins left="0.7" right="0.7" top="0.75" bottom="0.75" header="0.3" footer="0.3"/>
  <pageSetup paperSize="9" orientation="portrait" r:id="rId1"/>
  <ignoredErrors>
    <ignoredError sqref="B8:B36"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election activeCell="C23" sqref="C22:C23"/>
    </sheetView>
  </sheetViews>
  <sheetFormatPr defaultColWidth="6.85546875" defaultRowHeight="12.75"/>
  <cols>
    <col min="1" max="1" width="3.7109375" customWidth="1"/>
    <col min="2" max="2" width="57.140625" bestFit="1" customWidth="1"/>
    <col min="3" max="3" width="89.5703125" bestFit="1" customWidth="1"/>
    <col min="5" max="5" width="16.85546875" customWidth="1"/>
  </cols>
  <sheetData>
    <row r="1" spans="2:3" ht="21" customHeight="1"/>
    <row r="2" spans="2:3" ht="48" customHeight="1">
      <c r="B2" s="234" t="s">
        <v>468</v>
      </c>
      <c r="C2" s="234"/>
    </row>
    <row r="3" spans="2:3" ht="30" customHeight="1">
      <c r="B3" s="21"/>
      <c r="C3" s="21"/>
    </row>
    <row r="4" spans="2:3">
      <c r="B4" s="503" t="s">
        <v>469</v>
      </c>
      <c r="C4" s="504" t="s">
        <v>470</v>
      </c>
    </row>
    <row r="5" spans="2:3">
      <c r="B5" s="505" t="s">
        <v>471</v>
      </c>
      <c r="C5" s="506" t="s">
        <v>472</v>
      </c>
    </row>
    <row r="6" spans="2:3" ht="24">
      <c r="B6" s="505" t="s">
        <v>473</v>
      </c>
      <c r="C6" s="506" t="s">
        <v>474</v>
      </c>
    </row>
    <row r="7" spans="2:3" ht="24">
      <c r="B7" s="505" t="s">
        <v>475</v>
      </c>
      <c r="C7" s="506" t="s">
        <v>476</v>
      </c>
    </row>
    <row r="8" spans="2:3" ht="36.75" thickBot="1">
      <c r="B8" s="507" t="s">
        <v>477</v>
      </c>
      <c r="C8" s="508" t="s">
        <v>478</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showGridLines="0" workbookViewId="0">
      <selection activeCell="B16" sqref="B16"/>
    </sheetView>
  </sheetViews>
  <sheetFormatPr defaultRowHeight="12.75"/>
  <cols>
    <col min="1" max="1" width="3.7109375" customWidth="1"/>
    <col min="2" max="2" width="41" customWidth="1"/>
    <col min="3" max="10" width="15.5703125" customWidth="1"/>
  </cols>
  <sheetData>
    <row r="1" spans="2:10" ht="21" customHeight="1"/>
    <row r="2" spans="2:10" ht="48" customHeight="1">
      <c r="B2" s="478" t="s">
        <v>479</v>
      </c>
      <c r="C2" s="478"/>
      <c r="D2" s="478"/>
      <c r="E2" s="478"/>
      <c r="F2" s="478"/>
      <c r="G2" s="478"/>
      <c r="H2" s="478"/>
      <c r="I2" s="478"/>
      <c r="J2" s="478"/>
    </row>
    <row r="3" spans="2:10" ht="24.75" customHeight="1">
      <c r="B3" s="602" t="s">
        <v>945</v>
      </c>
      <c r="C3" s="604" t="s">
        <v>480</v>
      </c>
      <c r="D3" s="605"/>
      <c r="E3" s="604" t="s">
        <v>481</v>
      </c>
      <c r="F3" s="605"/>
      <c r="G3" s="604" t="s">
        <v>482</v>
      </c>
      <c r="H3" s="605"/>
      <c r="I3" s="606" t="s">
        <v>1025</v>
      </c>
      <c r="J3" s="607"/>
    </row>
    <row r="4" spans="2:10" ht="51">
      <c r="B4" s="603"/>
      <c r="C4" s="495"/>
      <c r="D4" s="79" t="s">
        <v>1026</v>
      </c>
      <c r="E4" s="523"/>
      <c r="F4" s="79" t="s">
        <v>1026</v>
      </c>
      <c r="G4" s="523"/>
      <c r="H4" s="79" t="s">
        <v>1027</v>
      </c>
      <c r="I4" s="523"/>
      <c r="J4" s="79" t="s">
        <v>1027</v>
      </c>
    </row>
    <row r="5" spans="2:10">
      <c r="B5" s="492" t="s">
        <v>483</v>
      </c>
      <c r="C5" s="206">
        <v>14342</v>
      </c>
      <c r="D5" s="206">
        <v>8103</v>
      </c>
      <c r="E5" s="492"/>
      <c r="F5" s="492" t="s">
        <v>41</v>
      </c>
      <c r="G5" s="206">
        <v>128993</v>
      </c>
      <c r="H5" s="206">
        <v>30877</v>
      </c>
      <c r="I5" s="492"/>
      <c r="J5" s="492"/>
    </row>
    <row r="6" spans="2:10">
      <c r="B6" s="509" t="s">
        <v>1028</v>
      </c>
      <c r="C6" s="206">
        <v>0</v>
      </c>
      <c r="D6" s="206">
        <v>0</v>
      </c>
      <c r="E6" s="492"/>
      <c r="F6" s="492" t="s">
        <v>41</v>
      </c>
      <c r="G6" s="206">
        <v>6846</v>
      </c>
      <c r="H6" s="206">
        <v>0</v>
      </c>
      <c r="I6" s="492"/>
      <c r="J6" s="492"/>
    </row>
    <row r="7" spans="2:10">
      <c r="B7" s="509" t="s">
        <v>1029</v>
      </c>
      <c r="C7" s="206">
        <v>8503</v>
      </c>
      <c r="D7" s="206">
        <v>8103</v>
      </c>
      <c r="E7" s="206">
        <v>8503</v>
      </c>
      <c r="F7" s="206">
        <v>8103</v>
      </c>
      <c r="G7" s="206">
        <v>33514</v>
      </c>
      <c r="H7" s="206">
        <v>30877</v>
      </c>
      <c r="I7" s="206">
        <v>33514</v>
      </c>
      <c r="J7" s="206">
        <v>30877</v>
      </c>
    </row>
    <row r="8" spans="2:10">
      <c r="B8" s="509" t="s">
        <v>1030</v>
      </c>
      <c r="C8" s="206">
        <v>8461</v>
      </c>
      <c r="D8" s="206">
        <v>8063</v>
      </c>
      <c r="E8" s="206">
        <v>8461</v>
      </c>
      <c r="F8" s="206">
        <v>8063</v>
      </c>
      <c r="G8" s="206">
        <v>25994</v>
      </c>
      <c r="H8" s="206">
        <v>25994</v>
      </c>
      <c r="I8" s="206">
        <v>25994</v>
      </c>
      <c r="J8" s="206">
        <v>25994</v>
      </c>
    </row>
    <row r="9" spans="2:10">
      <c r="B9" s="509" t="s">
        <v>1031</v>
      </c>
      <c r="C9" s="206">
        <v>0</v>
      </c>
      <c r="D9" s="206">
        <v>0</v>
      </c>
      <c r="E9" s="206">
        <v>0</v>
      </c>
      <c r="F9" s="206">
        <v>0</v>
      </c>
      <c r="G9" s="206">
        <v>0</v>
      </c>
      <c r="H9" s="206">
        <v>0</v>
      </c>
      <c r="I9" s="206">
        <v>0</v>
      </c>
      <c r="J9" s="206">
        <v>0</v>
      </c>
    </row>
    <row r="10" spans="2:10">
      <c r="B10" s="509" t="s">
        <v>1032</v>
      </c>
      <c r="C10" s="206">
        <v>0</v>
      </c>
      <c r="D10" s="206">
        <v>0</v>
      </c>
      <c r="E10" s="206">
        <v>0</v>
      </c>
      <c r="F10" s="206">
        <v>0</v>
      </c>
      <c r="G10" s="206">
        <v>1692</v>
      </c>
      <c r="H10" s="206">
        <v>770</v>
      </c>
      <c r="I10" s="206">
        <v>1692</v>
      </c>
      <c r="J10" s="206">
        <v>770</v>
      </c>
    </row>
    <row r="11" spans="2:10">
      <c r="B11" s="509" t="s">
        <v>1033</v>
      </c>
      <c r="C11" s="206">
        <v>41</v>
      </c>
      <c r="D11" s="206">
        <v>41</v>
      </c>
      <c r="E11" s="206">
        <v>41</v>
      </c>
      <c r="F11" s="206">
        <v>41</v>
      </c>
      <c r="G11" s="206">
        <v>4608</v>
      </c>
      <c r="H11" s="206">
        <v>3924</v>
      </c>
      <c r="I11" s="206">
        <v>4608</v>
      </c>
      <c r="J11" s="206">
        <v>3924</v>
      </c>
    </row>
    <row r="12" spans="2:10">
      <c r="B12" s="509" t="s">
        <v>1034</v>
      </c>
      <c r="C12" s="206">
        <v>0</v>
      </c>
      <c r="D12" s="206">
        <v>0</v>
      </c>
      <c r="E12" s="206">
        <v>0</v>
      </c>
      <c r="F12" s="206">
        <v>0</v>
      </c>
      <c r="G12" s="206">
        <v>1459</v>
      </c>
      <c r="H12" s="206">
        <v>183</v>
      </c>
      <c r="I12" s="206">
        <v>1459</v>
      </c>
      <c r="J12" s="206">
        <v>183</v>
      </c>
    </row>
    <row r="13" spans="2:10" ht="13.5" thickBot="1">
      <c r="B13" s="510" t="s">
        <v>1035</v>
      </c>
      <c r="C13" s="232">
        <v>5838</v>
      </c>
      <c r="D13" s="232">
        <v>0</v>
      </c>
      <c r="E13" s="233"/>
      <c r="F13" s="233" t="s">
        <v>41</v>
      </c>
      <c r="G13" s="232">
        <v>89094</v>
      </c>
      <c r="H13" s="232">
        <v>0</v>
      </c>
      <c r="I13" s="233"/>
      <c r="J13" s="233" t="s">
        <v>41</v>
      </c>
    </row>
    <row r="14" spans="2:10">
      <c r="B14" s="493"/>
      <c r="C14" s="493"/>
      <c r="D14" s="493"/>
      <c r="E14" s="493"/>
      <c r="F14" s="493"/>
      <c r="G14" s="493"/>
      <c r="H14" s="493"/>
      <c r="I14" s="493"/>
      <c r="J14" s="493"/>
    </row>
    <row r="15" spans="2:10">
      <c r="B15" s="493"/>
      <c r="C15" s="493"/>
      <c r="D15" s="493"/>
      <c r="E15" s="493"/>
      <c r="F15" s="493"/>
      <c r="G15" s="493"/>
      <c r="H15" s="493"/>
      <c r="I15" s="493"/>
      <c r="J15" s="493"/>
    </row>
    <row r="16" spans="2:10">
      <c r="B16" s="493"/>
      <c r="C16" s="493"/>
      <c r="D16" s="493"/>
      <c r="E16" s="493"/>
      <c r="F16" s="493"/>
      <c r="G16" s="493"/>
      <c r="H16" s="519"/>
      <c r="I16" s="493"/>
      <c r="J16" s="493"/>
    </row>
    <row r="17" spans="2:10">
      <c r="B17" s="493"/>
      <c r="C17" s="493"/>
      <c r="D17" s="493"/>
      <c r="E17" s="493"/>
      <c r="F17" s="493"/>
      <c r="G17" s="493"/>
      <c r="H17" s="520"/>
      <c r="I17" s="520"/>
      <c r="J17" s="520"/>
    </row>
    <row r="18" spans="2:10">
      <c r="B18" s="493"/>
      <c r="C18" s="493"/>
      <c r="D18" s="493"/>
      <c r="E18" s="493"/>
      <c r="F18" s="493"/>
      <c r="G18" s="493"/>
      <c r="H18" s="520"/>
      <c r="I18" s="520"/>
      <c r="J18" s="520"/>
    </row>
    <row r="19" spans="2:10">
      <c r="B19" s="493"/>
      <c r="C19" s="493"/>
      <c r="D19" s="493"/>
      <c r="E19" s="493"/>
      <c r="F19" s="493"/>
      <c r="G19" s="493"/>
      <c r="H19" s="520"/>
      <c r="I19" s="520"/>
      <c r="J19" s="520"/>
    </row>
    <row r="20" spans="2:10">
      <c r="B20" s="498"/>
      <c r="C20" s="498"/>
      <c r="D20" s="498"/>
      <c r="E20" s="498"/>
      <c r="F20" s="498"/>
      <c r="G20" s="498"/>
      <c r="H20" s="520"/>
      <c r="I20" s="520"/>
      <c r="J20" s="520"/>
    </row>
    <row r="21" spans="2:10">
      <c r="B21" s="498"/>
      <c r="C21" s="498"/>
      <c r="D21" s="498"/>
      <c r="E21" s="498"/>
      <c r="F21" s="498"/>
      <c r="G21" s="498"/>
      <c r="H21" s="520"/>
      <c r="I21" s="520"/>
      <c r="J21" s="520"/>
    </row>
    <row r="22" spans="2:10">
      <c r="H22" s="520"/>
      <c r="I22" s="520"/>
      <c r="J22" s="520"/>
    </row>
    <row r="23" spans="2:10">
      <c r="H23" s="520"/>
      <c r="I23" s="520"/>
      <c r="J23" s="520"/>
    </row>
    <row r="24" spans="2:10">
      <c r="H24" s="520"/>
      <c r="I24" s="520"/>
      <c r="J24" s="520"/>
    </row>
    <row r="25" spans="2:10">
      <c r="H25" s="2"/>
    </row>
    <row r="26" spans="2:10">
      <c r="H26" s="2"/>
    </row>
    <row r="27" spans="2:10">
      <c r="H27" s="2"/>
    </row>
    <row r="28" spans="2:10">
      <c r="H28" s="2"/>
    </row>
    <row r="29" spans="2:10">
      <c r="H29" s="2"/>
    </row>
    <row r="30" spans="2:10">
      <c r="H30" s="2"/>
    </row>
    <row r="31" spans="2:10">
      <c r="H31" s="2"/>
    </row>
  </sheetData>
  <mergeCells count="5">
    <mergeCell ref="B3:B4"/>
    <mergeCell ref="C3:D3"/>
    <mergeCell ref="E3:F3"/>
    <mergeCell ref="G3:H3"/>
    <mergeCell ref="I3:J3"/>
  </mergeCells>
  <conditionalFormatting sqref="C14:D14 G14:H14">
    <cfRule type="cellIs" dxfId="134" priority="139" stopIfTrue="1" operator="lessThan">
      <formula>0</formula>
    </cfRule>
  </conditionalFormatting>
  <conditionalFormatting sqref="H9">
    <cfRule type="cellIs" dxfId="133" priority="37" stopIfTrue="1" operator="lessThan">
      <formula>0</formula>
    </cfRule>
  </conditionalFormatting>
  <conditionalFormatting sqref="G5:G13">
    <cfRule type="cellIs" dxfId="132" priority="39" stopIfTrue="1" operator="lessThan">
      <formula>0</formula>
    </cfRule>
  </conditionalFormatting>
  <conditionalFormatting sqref="C11">
    <cfRule type="cellIs" dxfId="131" priority="62" stopIfTrue="1" operator="lessThan">
      <formula>0</formula>
    </cfRule>
  </conditionalFormatting>
  <conditionalFormatting sqref="C10">
    <cfRule type="cellIs" dxfId="130" priority="63" stopIfTrue="1" operator="lessThan">
      <formula>0</formula>
    </cfRule>
  </conditionalFormatting>
  <conditionalFormatting sqref="J10">
    <cfRule type="cellIs" dxfId="129" priority="6" stopIfTrue="1" operator="lessThan">
      <formula>0</formula>
    </cfRule>
  </conditionalFormatting>
  <conditionalFormatting sqref="F9">
    <cfRule type="cellIs" dxfId="128" priority="21" stopIfTrue="1" operator="lessThan">
      <formula>0</formula>
    </cfRule>
  </conditionalFormatting>
  <conditionalFormatting sqref="J11">
    <cfRule type="cellIs" dxfId="127" priority="5" stopIfTrue="1" operator="lessThan">
      <formula>0</formula>
    </cfRule>
  </conditionalFormatting>
  <conditionalFormatting sqref="J7:J12">
    <cfRule type="cellIs" dxfId="126" priority="2" stopIfTrue="1" operator="lessThan">
      <formula>0</formula>
    </cfRule>
  </conditionalFormatting>
  <conditionalFormatting sqref="I7:I12">
    <cfRule type="cellIs" dxfId="125" priority="9" stopIfTrue="1" operator="lessThan">
      <formula>0</formula>
    </cfRule>
  </conditionalFormatting>
  <conditionalFormatting sqref="J12">
    <cfRule type="cellIs" dxfId="124" priority="4" stopIfTrue="1" operator="lessThan">
      <formula>0</formula>
    </cfRule>
  </conditionalFormatting>
  <conditionalFormatting sqref="C5:C13">
    <cfRule type="cellIs" dxfId="123" priority="57" stopIfTrue="1" operator="lessThan">
      <formula>0</formula>
    </cfRule>
  </conditionalFormatting>
  <conditionalFormatting sqref="C14">
    <cfRule type="cellIs" dxfId="122" priority="198" stopIfTrue="1" operator="lessThan">
      <formula>0</formula>
    </cfRule>
  </conditionalFormatting>
  <conditionalFormatting sqref="C12">
    <cfRule type="cellIs" dxfId="121" priority="61" stopIfTrue="1" operator="lessThan">
      <formula>0</formula>
    </cfRule>
  </conditionalFormatting>
  <conditionalFormatting sqref="C6">
    <cfRule type="cellIs" dxfId="120" priority="58" stopIfTrue="1" operator="lessThan">
      <formula>0</formula>
    </cfRule>
  </conditionalFormatting>
  <conditionalFormatting sqref="D9">
    <cfRule type="cellIs" dxfId="119" priority="55" stopIfTrue="1" operator="lessThan">
      <formula>0</formula>
    </cfRule>
  </conditionalFormatting>
  <conditionalFormatting sqref="H11">
    <cfRule type="cellIs" dxfId="118" priority="35" stopIfTrue="1" operator="lessThan">
      <formula>0</formula>
    </cfRule>
  </conditionalFormatting>
  <conditionalFormatting sqref="E7:E12">
    <cfRule type="cellIs" dxfId="117" priority="23" stopIfTrue="1" operator="lessThan">
      <formula>0</formula>
    </cfRule>
  </conditionalFormatting>
  <conditionalFormatting sqref="G6">
    <cfRule type="cellIs" dxfId="116" priority="40" stopIfTrue="1" operator="lessThan">
      <formula>0</formula>
    </cfRule>
  </conditionalFormatting>
  <conditionalFormatting sqref="G14">
    <cfRule type="cellIs" dxfId="115" priority="180" stopIfTrue="1" operator="lessThan">
      <formula>0</formula>
    </cfRule>
  </conditionalFormatting>
  <conditionalFormatting sqref="H10">
    <cfRule type="cellIs" dxfId="114" priority="36" stopIfTrue="1" operator="lessThan">
      <formula>0</formula>
    </cfRule>
  </conditionalFormatting>
  <conditionalFormatting sqref="H12">
    <cfRule type="cellIs" dxfId="113" priority="34" stopIfTrue="1" operator="lessThan">
      <formula>0</formula>
    </cfRule>
  </conditionalFormatting>
  <conditionalFormatting sqref="H14">
    <cfRule type="cellIs" dxfId="112" priority="171" stopIfTrue="1" operator="lessThan">
      <formula>0</formula>
    </cfRule>
  </conditionalFormatting>
  <conditionalFormatting sqref="I10">
    <cfRule type="cellIs" dxfId="111" priority="13" stopIfTrue="1" operator="lessThan">
      <formula>0</formula>
    </cfRule>
  </conditionalFormatting>
  <conditionalFormatting sqref="I11">
    <cfRule type="cellIs" dxfId="110" priority="12" stopIfTrue="1" operator="lessThan">
      <formula>0</formula>
    </cfRule>
  </conditionalFormatting>
  <conditionalFormatting sqref="I12">
    <cfRule type="cellIs" dxfId="109" priority="11" stopIfTrue="1" operator="lessThan">
      <formula>0</formula>
    </cfRule>
  </conditionalFormatting>
  <conditionalFormatting sqref="J9">
    <cfRule type="cellIs" dxfId="108" priority="7" stopIfTrue="1" operator="lessThan">
      <formula>0</formula>
    </cfRule>
  </conditionalFormatting>
  <conditionalFormatting sqref="D6">
    <cfRule type="cellIs" dxfId="107" priority="49" stopIfTrue="1" operator="lessThan">
      <formula>0</formula>
    </cfRule>
  </conditionalFormatting>
  <conditionalFormatting sqref="G11">
    <cfRule type="cellIs" dxfId="106" priority="44" stopIfTrue="1" operator="lessThan">
      <formula>0</formula>
    </cfRule>
  </conditionalFormatting>
  <conditionalFormatting sqref="D14">
    <cfRule type="cellIs" dxfId="105" priority="189" stopIfTrue="1" operator="lessThan">
      <formula>0</formula>
    </cfRule>
  </conditionalFormatting>
  <conditionalFormatting sqref="D5:D13">
    <cfRule type="cellIs" dxfId="104" priority="48" stopIfTrue="1" operator="lessThan">
      <formula>0</formula>
    </cfRule>
  </conditionalFormatting>
  <conditionalFormatting sqref="D10">
    <cfRule type="cellIs" dxfId="103" priority="54" stopIfTrue="1" operator="lessThan">
      <formula>0</formula>
    </cfRule>
  </conditionalFormatting>
  <conditionalFormatting sqref="F10">
    <cfRule type="cellIs" dxfId="102" priority="20" stopIfTrue="1" operator="lessThan">
      <formula>0</formula>
    </cfRule>
  </conditionalFormatting>
  <conditionalFormatting sqref="E9">
    <cfRule type="cellIs" dxfId="101" priority="28" stopIfTrue="1" operator="lessThan">
      <formula>0</formula>
    </cfRule>
  </conditionalFormatting>
  <conditionalFormatting sqref="F11">
    <cfRule type="cellIs" dxfId="100" priority="19" stopIfTrue="1" operator="lessThan">
      <formula>0</formula>
    </cfRule>
  </conditionalFormatting>
  <conditionalFormatting sqref="J5">
    <cfRule type="cellIs" dxfId="99" priority="69" stopIfTrue="1" operator="lessThan">
      <formula>0</formula>
    </cfRule>
  </conditionalFormatting>
  <conditionalFormatting sqref="I6">
    <cfRule type="cellIs" dxfId="98" priority="68" stopIfTrue="1" operator="lessThan">
      <formula>0</formula>
    </cfRule>
  </conditionalFormatting>
  <conditionalFormatting sqref="J6">
    <cfRule type="cellIs" dxfId="97" priority="67" stopIfTrue="1" operator="lessThan">
      <formula>0</formula>
    </cfRule>
  </conditionalFormatting>
  <conditionalFormatting sqref="E13:F13">
    <cfRule type="cellIs" dxfId="96" priority="66" stopIfTrue="1" operator="lessThan">
      <formula>0</formula>
    </cfRule>
  </conditionalFormatting>
  <conditionalFormatting sqref="E14:F14">
    <cfRule type="cellIs" dxfId="95" priority="204" stopIfTrue="1" operator="lessThan">
      <formula>0</formula>
    </cfRule>
  </conditionalFormatting>
  <conditionalFormatting sqref="I14:J14">
    <cfRule type="cellIs" dxfId="94" priority="203" stopIfTrue="1" operator="lessThan">
      <formula>0</formula>
    </cfRule>
  </conditionalFormatting>
  <conditionalFormatting sqref="D11">
    <cfRule type="cellIs" dxfId="93" priority="53" stopIfTrue="1" operator="lessThan">
      <formula>0</formula>
    </cfRule>
  </conditionalFormatting>
  <conditionalFormatting sqref="D12">
    <cfRule type="cellIs" dxfId="92" priority="52" stopIfTrue="1" operator="lessThan">
      <formula>0</formula>
    </cfRule>
  </conditionalFormatting>
  <conditionalFormatting sqref="G9">
    <cfRule type="cellIs" dxfId="91" priority="46" stopIfTrue="1" operator="lessThan">
      <formula>0</formula>
    </cfRule>
  </conditionalFormatting>
  <conditionalFormatting sqref="G10">
    <cfRule type="cellIs" dxfId="90" priority="45" stopIfTrue="1" operator="lessThan">
      <formula>0</formula>
    </cfRule>
  </conditionalFormatting>
  <conditionalFormatting sqref="G12">
    <cfRule type="cellIs" dxfId="89" priority="43" stopIfTrue="1" operator="lessThan">
      <formula>0</formula>
    </cfRule>
  </conditionalFormatting>
  <conditionalFormatting sqref="H6">
    <cfRule type="cellIs" dxfId="88" priority="31" stopIfTrue="1" operator="lessThan">
      <formula>0</formula>
    </cfRule>
  </conditionalFormatting>
  <conditionalFormatting sqref="H5:H13">
    <cfRule type="cellIs" dxfId="87" priority="30" stopIfTrue="1" operator="lessThan">
      <formula>0</formula>
    </cfRule>
  </conditionalFormatting>
  <conditionalFormatting sqref="E10">
    <cfRule type="cellIs" dxfId="86" priority="27" stopIfTrue="1" operator="lessThan">
      <formula>0</formula>
    </cfRule>
  </conditionalFormatting>
  <conditionalFormatting sqref="E11">
    <cfRule type="cellIs" dxfId="85" priority="26" stopIfTrue="1" operator="lessThan">
      <formula>0</formula>
    </cfRule>
  </conditionalFormatting>
  <conditionalFormatting sqref="E12">
    <cfRule type="cellIs" dxfId="84" priority="25" stopIfTrue="1" operator="lessThan">
      <formula>0</formula>
    </cfRule>
  </conditionalFormatting>
  <conditionalFormatting sqref="F12">
    <cfRule type="cellIs" dxfId="83" priority="18" stopIfTrue="1" operator="lessThan">
      <formula>0</formula>
    </cfRule>
  </conditionalFormatting>
  <conditionalFormatting sqref="F7:F12">
    <cfRule type="cellIs" dxfId="82" priority="16" stopIfTrue="1" operator="lessThan">
      <formula>0</formula>
    </cfRule>
  </conditionalFormatting>
  <conditionalFormatting sqref="I9">
    <cfRule type="cellIs" dxfId="81" priority="14" stopIfTrue="1" operator="lessThan">
      <formula>0</formula>
    </cfRule>
  </conditionalFormatting>
  <conditionalFormatting sqref="B5">
    <cfRule type="cellIs" dxfId="80" priority="1" stopIfTrue="1" operator="lessThan">
      <formula>0</formula>
    </cfRule>
  </conditionalFormatting>
  <conditionalFormatting sqref="C13">
    <cfRule type="cellIs" dxfId="79" priority="60" stopIfTrue="1" operator="lessThan">
      <formula>0</formula>
    </cfRule>
  </conditionalFormatting>
  <conditionalFormatting sqref="J8">
    <cfRule type="cellIs" dxfId="78" priority="8" stopIfTrue="1" operator="lessThan">
      <formula>0</formula>
    </cfRule>
  </conditionalFormatting>
  <conditionalFormatting sqref="J7">
    <cfRule type="cellIs" dxfId="77" priority="3" stopIfTrue="1" operator="lessThan">
      <formula>0</formula>
    </cfRule>
  </conditionalFormatting>
  <conditionalFormatting sqref="D8">
    <cfRule type="cellIs" dxfId="76" priority="56" stopIfTrue="1" operator="lessThan">
      <formula>0</formula>
    </cfRule>
  </conditionalFormatting>
  <conditionalFormatting sqref="C7">
    <cfRule type="cellIs" dxfId="75" priority="59" stopIfTrue="1" operator="lessThan">
      <formula>0</formula>
    </cfRule>
  </conditionalFormatting>
  <conditionalFormatting sqref="F7">
    <cfRule type="cellIs" dxfId="74" priority="17" stopIfTrue="1" operator="lessThan">
      <formula>0</formula>
    </cfRule>
  </conditionalFormatting>
  <conditionalFormatting sqref="F8">
    <cfRule type="cellIs" dxfId="73" priority="22" stopIfTrue="1" operator="lessThan">
      <formula>0</formula>
    </cfRule>
  </conditionalFormatting>
  <conditionalFormatting sqref="H13">
    <cfRule type="cellIs" dxfId="72" priority="33" stopIfTrue="1" operator="lessThan">
      <formula>0</formula>
    </cfRule>
  </conditionalFormatting>
  <conditionalFormatting sqref="G13">
    <cfRule type="cellIs" dxfId="71" priority="42" stopIfTrue="1" operator="lessThan">
      <formula>0</formula>
    </cfRule>
  </conditionalFormatting>
  <conditionalFormatting sqref="G7">
    <cfRule type="cellIs" dxfId="70" priority="41" stopIfTrue="1" operator="lessThan">
      <formula>0</formula>
    </cfRule>
  </conditionalFormatting>
  <conditionalFormatting sqref="H8">
    <cfRule type="cellIs" dxfId="69" priority="38" stopIfTrue="1" operator="lessThan">
      <formula>0</formula>
    </cfRule>
  </conditionalFormatting>
  <conditionalFormatting sqref="H7">
    <cfRule type="cellIs" dxfId="68" priority="32" stopIfTrue="1" operator="lessThan">
      <formula>0</formula>
    </cfRule>
  </conditionalFormatting>
  <conditionalFormatting sqref="D7">
    <cfRule type="cellIs" dxfId="67" priority="50" stopIfTrue="1" operator="lessThan">
      <formula>0</formula>
    </cfRule>
  </conditionalFormatting>
  <conditionalFormatting sqref="D13">
    <cfRule type="cellIs" dxfId="66" priority="51" stopIfTrue="1" operator="lessThan">
      <formula>0</formula>
    </cfRule>
  </conditionalFormatting>
  <conditionalFormatting sqref="I8">
    <cfRule type="cellIs" dxfId="65" priority="15" stopIfTrue="1" operator="lessThan">
      <formula>0</formula>
    </cfRule>
  </conditionalFormatting>
  <conditionalFormatting sqref="I7">
    <cfRule type="cellIs" dxfId="64" priority="10" stopIfTrue="1" operator="lessThan">
      <formula>0</formula>
    </cfRule>
  </conditionalFormatting>
  <conditionalFormatting sqref="I13:J13">
    <cfRule type="cellIs" dxfId="63" priority="65" stopIfTrue="1" operator="lessThan">
      <formula>0</formula>
    </cfRule>
  </conditionalFormatting>
  <conditionalFormatting sqref="C9">
    <cfRule type="cellIs" dxfId="62" priority="64" stopIfTrue="1" operator="lessThan">
      <formula>0</formula>
    </cfRule>
  </conditionalFormatting>
  <conditionalFormatting sqref="G8">
    <cfRule type="cellIs" dxfId="61" priority="47" stopIfTrue="1" operator="lessThan">
      <formula>0</formula>
    </cfRule>
  </conditionalFormatting>
  <conditionalFormatting sqref="E8">
    <cfRule type="cellIs" dxfId="60" priority="29" stopIfTrue="1" operator="lessThan">
      <formula>0</formula>
    </cfRule>
  </conditionalFormatting>
  <conditionalFormatting sqref="E7">
    <cfRule type="cellIs" dxfId="59" priority="24" stopIfTrue="1" operator="lessThan">
      <formula>0</formula>
    </cfRule>
  </conditionalFormatting>
  <conditionalFormatting sqref="E5:F6 I5 C8">
    <cfRule type="cellIs" dxfId="58" priority="70" stopIfTrue="1" operator="lessThan">
      <formula>0</formula>
    </cfRule>
  </conditionalFormatting>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showGridLines="0" workbookViewId="0">
      <selection activeCell="B2" sqref="B2"/>
    </sheetView>
  </sheetViews>
  <sheetFormatPr defaultRowHeight="12.75"/>
  <cols>
    <col min="1" max="1" width="3.7109375" customWidth="1"/>
    <col min="2" max="2" width="53.140625" customWidth="1"/>
    <col min="3" max="6" width="25" customWidth="1"/>
    <col min="7" max="7" width="25" style="494" customWidth="1"/>
  </cols>
  <sheetData>
    <row r="1" spans="2:7" ht="21" customHeight="1"/>
    <row r="2" spans="2:7" ht="48" customHeight="1">
      <c r="B2" s="227" t="s">
        <v>484</v>
      </c>
      <c r="C2" s="227"/>
      <c r="D2" s="227"/>
      <c r="E2" s="478"/>
    </row>
    <row r="3" spans="2:7" ht="46.5" customHeight="1">
      <c r="B3" s="488" t="s">
        <v>945</v>
      </c>
      <c r="C3" s="608" t="s">
        <v>485</v>
      </c>
      <c r="D3" s="609"/>
      <c r="E3" s="608" t="s">
        <v>1036</v>
      </c>
      <c r="F3" s="610"/>
      <c r="G3" s="516"/>
    </row>
    <row r="4" spans="2:7" ht="28.5" customHeight="1">
      <c r="B4" s="491" t="s">
        <v>41</v>
      </c>
      <c r="C4" s="497"/>
      <c r="D4" s="496" t="s">
        <v>1043</v>
      </c>
      <c r="E4" s="497"/>
      <c r="F4" s="496" t="s">
        <v>1043</v>
      </c>
      <c r="G4" s="517"/>
    </row>
    <row r="5" spans="2:7" s="337" customFormat="1">
      <c r="B5" s="511" t="s">
        <v>486</v>
      </c>
      <c r="C5" s="512">
        <v>158</v>
      </c>
      <c r="D5" s="512">
        <v>158</v>
      </c>
      <c r="E5" s="512">
        <v>16650</v>
      </c>
      <c r="F5" s="512">
        <v>11085</v>
      </c>
      <c r="G5" s="518"/>
    </row>
    <row r="6" spans="2:7" s="337" customFormat="1">
      <c r="B6" s="205" t="s">
        <v>1037</v>
      </c>
      <c r="C6" s="206">
        <v>0</v>
      </c>
      <c r="D6" s="206">
        <v>0</v>
      </c>
      <c r="E6" s="206">
        <v>0</v>
      </c>
      <c r="F6" s="206">
        <v>0</v>
      </c>
      <c r="G6" s="206"/>
    </row>
    <row r="7" spans="2:7" s="337" customFormat="1">
      <c r="B7" s="205" t="s">
        <v>1028</v>
      </c>
      <c r="C7" s="206">
        <v>0</v>
      </c>
      <c r="D7" s="206">
        <v>0</v>
      </c>
      <c r="E7" s="206">
        <v>0</v>
      </c>
      <c r="F7" s="206">
        <v>0</v>
      </c>
      <c r="G7" s="206"/>
    </row>
    <row r="8" spans="2:7">
      <c r="B8" s="522" t="s">
        <v>1029</v>
      </c>
      <c r="C8" s="206">
        <v>158</v>
      </c>
      <c r="D8" s="206">
        <v>158</v>
      </c>
      <c r="E8" s="206">
        <v>11085</v>
      </c>
      <c r="F8" s="206">
        <v>11085</v>
      </c>
      <c r="G8" s="206"/>
    </row>
    <row r="9" spans="2:7">
      <c r="B9" s="205" t="s">
        <v>1030</v>
      </c>
      <c r="C9" s="206">
        <v>141</v>
      </c>
      <c r="D9" s="206">
        <v>141</v>
      </c>
      <c r="E9" s="206">
        <v>11077</v>
      </c>
      <c r="F9" s="206">
        <v>11077</v>
      </c>
      <c r="G9" s="206"/>
    </row>
    <row r="10" spans="2:7">
      <c r="B10" s="205" t="s">
        <v>1031</v>
      </c>
      <c r="C10" s="206">
        <v>0</v>
      </c>
      <c r="D10" s="206">
        <v>0</v>
      </c>
      <c r="E10" s="206">
        <v>0</v>
      </c>
      <c r="F10" s="206">
        <v>0</v>
      </c>
      <c r="G10" s="206"/>
    </row>
    <row r="11" spans="2:7">
      <c r="B11" s="205" t="s">
        <v>1032</v>
      </c>
      <c r="C11" s="206">
        <v>0</v>
      </c>
      <c r="D11" s="206">
        <v>0</v>
      </c>
      <c r="E11" s="206">
        <v>6.3158750000000001</v>
      </c>
      <c r="F11" s="206">
        <v>6.3158750000000001</v>
      </c>
      <c r="G11" s="206"/>
    </row>
    <row r="12" spans="2:7">
      <c r="B12" s="205" t="s">
        <v>1033</v>
      </c>
      <c r="C12" s="206">
        <v>0</v>
      </c>
      <c r="D12" s="206">
        <v>0</v>
      </c>
      <c r="E12" s="206">
        <v>0</v>
      </c>
      <c r="F12" s="206">
        <v>0</v>
      </c>
      <c r="G12" s="206"/>
    </row>
    <row r="13" spans="2:7">
      <c r="B13" s="205" t="s">
        <v>1034</v>
      </c>
      <c r="C13" s="206">
        <v>0</v>
      </c>
      <c r="D13" s="206">
        <v>0</v>
      </c>
      <c r="E13" s="206">
        <v>0</v>
      </c>
      <c r="F13" s="206">
        <v>0</v>
      </c>
      <c r="G13" s="206"/>
    </row>
    <row r="14" spans="2:7">
      <c r="B14" s="205" t="s">
        <v>1038</v>
      </c>
      <c r="C14" s="206">
        <v>0</v>
      </c>
      <c r="D14" s="206">
        <v>0</v>
      </c>
      <c r="E14" s="206">
        <v>0</v>
      </c>
      <c r="F14" s="206">
        <v>0</v>
      </c>
      <c r="G14" s="206"/>
    </row>
    <row r="15" spans="2:7">
      <c r="B15" s="522" t="s">
        <v>1039</v>
      </c>
      <c r="C15" s="206">
        <v>0</v>
      </c>
      <c r="D15" s="206">
        <v>0</v>
      </c>
      <c r="E15" s="206">
        <v>5565</v>
      </c>
      <c r="F15" s="206">
        <v>0</v>
      </c>
      <c r="G15" s="206"/>
    </row>
    <row r="16" spans="2:7" ht="24">
      <c r="B16" s="513" t="s">
        <v>1040</v>
      </c>
      <c r="C16" s="206">
        <v>0</v>
      </c>
      <c r="D16" s="206">
        <v>0</v>
      </c>
      <c r="E16" s="206">
        <v>0</v>
      </c>
      <c r="F16" s="206">
        <v>0</v>
      </c>
      <c r="G16" s="206"/>
    </row>
    <row r="17" spans="2:7" ht="24">
      <c r="B17" s="513" t="s">
        <v>1041</v>
      </c>
      <c r="C17" s="492"/>
      <c r="D17" s="492"/>
      <c r="E17" s="206">
        <v>0</v>
      </c>
      <c r="F17" s="206">
        <v>0</v>
      </c>
      <c r="G17" s="206"/>
    </row>
    <row r="18" spans="2:7" ht="24.75" thickBot="1">
      <c r="B18" s="514" t="s">
        <v>1042</v>
      </c>
      <c r="C18" s="515">
        <v>14491</v>
      </c>
      <c r="D18" s="515">
        <v>8297</v>
      </c>
      <c r="E18" s="233"/>
      <c r="F18" s="233"/>
      <c r="G18" s="207"/>
    </row>
  </sheetData>
  <mergeCells count="2">
    <mergeCell ref="C3:D3"/>
    <mergeCell ref="E3:F3"/>
  </mergeCells>
  <conditionalFormatting sqref="F17:G17">
    <cfRule type="cellIs" dxfId="57" priority="4" stopIfTrue="1" operator="lessThan">
      <formula>0</formula>
    </cfRule>
  </conditionalFormatting>
  <conditionalFormatting sqref="E16">
    <cfRule type="cellIs" dxfId="56" priority="8" stopIfTrue="1" operator="lessThan">
      <formula>0</formula>
    </cfRule>
  </conditionalFormatting>
  <conditionalFormatting sqref="D18">
    <cfRule type="cellIs" dxfId="55" priority="2" stopIfTrue="1" operator="lessThan">
      <formula>0</formula>
    </cfRule>
  </conditionalFormatting>
  <conditionalFormatting sqref="F18:G18">
    <cfRule type="cellIs" dxfId="54" priority="55" stopIfTrue="1" operator="lessThan">
      <formula>0</formula>
    </cfRule>
  </conditionalFormatting>
  <conditionalFormatting sqref="C16:G16">
    <cfRule type="cellIs" dxfId="53" priority="10" stopIfTrue="1" operator="lessThan">
      <formula>0</formula>
    </cfRule>
  </conditionalFormatting>
  <conditionalFormatting sqref="F16:G16">
    <cfRule type="cellIs" dxfId="52" priority="7" stopIfTrue="1" operator="lessThan">
      <formula>0</formula>
    </cfRule>
  </conditionalFormatting>
  <conditionalFormatting sqref="D15">
    <cfRule type="cellIs" dxfId="51" priority="17" stopIfTrue="1" operator="lessThan">
      <formula>0</formula>
    </cfRule>
  </conditionalFormatting>
  <conditionalFormatting sqref="E15">
    <cfRule type="cellIs" dxfId="50" priority="16" stopIfTrue="1" operator="lessThan">
      <formula>0</formula>
    </cfRule>
  </conditionalFormatting>
  <conditionalFormatting sqref="F15:G15">
    <cfRule type="cellIs" dxfId="49" priority="15" stopIfTrue="1" operator="lessThan">
      <formula>0</formula>
    </cfRule>
  </conditionalFormatting>
  <conditionalFormatting sqref="D16">
    <cfRule type="cellIs" dxfId="48" priority="9" stopIfTrue="1" operator="lessThan">
      <formula>0</formula>
    </cfRule>
  </conditionalFormatting>
  <conditionalFormatting sqref="E17:G17">
    <cfRule type="cellIs" dxfId="47" priority="6" stopIfTrue="1" operator="lessThan">
      <formula>0</formula>
    </cfRule>
  </conditionalFormatting>
  <conditionalFormatting sqref="E17">
    <cfRule type="cellIs" dxfId="46" priority="5" stopIfTrue="1" operator="lessThan">
      <formula>0</formula>
    </cfRule>
  </conditionalFormatting>
  <conditionalFormatting sqref="D12">
    <cfRule type="cellIs" dxfId="45" priority="29" stopIfTrue="1" operator="lessThan">
      <formula>0</formula>
    </cfRule>
  </conditionalFormatting>
  <conditionalFormatting sqref="D13">
    <cfRule type="cellIs" dxfId="44" priority="25" stopIfTrue="1" operator="lessThan">
      <formula>0</formula>
    </cfRule>
  </conditionalFormatting>
  <conditionalFormatting sqref="D14">
    <cfRule type="cellIs" dxfId="43" priority="21" stopIfTrue="1" operator="lessThan">
      <formula>0</formula>
    </cfRule>
  </conditionalFormatting>
  <conditionalFormatting sqref="C17">
    <cfRule type="cellIs" dxfId="42" priority="58" stopIfTrue="1" operator="lessThan">
      <formula>0</formula>
    </cfRule>
  </conditionalFormatting>
  <conditionalFormatting sqref="E18">
    <cfRule type="cellIs" dxfId="41" priority="57" stopIfTrue="1" operator="lessThan">
      <formula>0</formula>
    </cfRule>
  </conditionalFormatting>
  <conditionalFormatting sqref="E6">
    <cfRule type="cellIs" dxfId="40" priority="52" stopIfTrue="1" operator="lessThan">
      <formula>0</formula>
    </cfRule>
  </conditionalFormatting>
  <conditionalFormatting sqref="C7:G7">
    <cfRule type="cellIs" dxfId="39" priority="50" stopIfTrue="1" operator="lessThan">
      <formula>0</formula>
    </cfRule>
  </conditionalFormatting>
  <conditionalFormatting sqref="D17">
    <cfRule type="cellIs" dxfId="38" priority="56" stopIfTrue="1" operator="lessThan">
      <formula>0</formula>
    </cfRule>
  </conditionalFormatting>
  <conditionalFormatting sqref="C8:G8">
    <cfRule type="cellIs" dxfId="37" priority="46" stopIfTrue="1" operator="lessThan">
      <formula>0</formula>
    </cfRule>
  </conditionalFormatting>
  <conditionalFormatting sqref="D10">
    <cfRule type="cellIs" dxfId="36" priority="37" stopIfTrue="1" operator="lessThan">
      <formula>0</formula>
    </cfRule>
  </conditionalFormatting>
  <conditionalFormatting sqref="C18:D18">
    <cfRule type="cellIs" dxfId="35" priority="3" stopIfTrue="1" operator="lessThan">
      <formula>0</formula>
    </cfRule>
  </conditionalFormatting>
  <conditionalFormatting sqref="E14">
    <cfRule type="cellIs" dxfId="34" priority="20" stopIfTrue="1" operator="lessThan">
      <formula>0</formula>
    </cfRule>
  </conditionalFormatting>
  <conditionalFormatting sqref="F14:G14">
    <cfRule type="cellIs" dxfId="33" priority="19" stopIfTrue="1" operator="lessThan">
      <formula>0</formula>
    </cfRule>
  </conditionalFormatting>
  <conditionalFormatting sqref="C15:G15">
    <cfRule type="cellIs" dxfId="32" priority="18" stopIfTrue="1" operator="lessThan">
      <formula>0</formula>
    </cfRule>
  </conditionalFormatting>
  <conditionalFormatting sqref="F8:G8">
    <cfRule type="cellIs" dxfId="31" priority="43" stopIfTrue="1" operator="lessThan">
      <formula>0</formula>
    </cfRule>
  </conditionalFormatting>
  <conditionalFormatting sqref="C9:G9">
    <cfRule type="cellIs" dxfId="30" priority="42" stopIfTrue="1" operator="lessThan">
      <formula>0</formula>
    </cfRule>
  </conditionalFormatting>
  <conditionalFormatting sqref="E12">
    <cfRule type="cellIs" dxfId="29" priority="28" stopIfTrue="1" operator="lessThan">
      <formula>0</formula>
    </cfRule>
  </conditionalFormatting>
  <conditionalFormatting sqref="E13">
    <cfRule type="cellIs" dxfId="28" priority="24" stopIfTrue="1" operator="lessThan">
      <formula>0</formula>
    </cfRule>
  </conditionalFormatting>
  <conditionalFormatting sqref="E7">
    <cfRule type="cellIs" dxfId="27" priority="48" stopIfTrue="1" operator="lessThan">
      <formula>0</formula>
    </cfRule>
  </conditionalFormatting>
  <conditionalFormatting sqref="C6:G6">
    <cfRule type="cellIs" dxfId="26" priority="54" stopIfTrue="1" operator="lessThan">
      <formula>0</formula>
    </cfRule>
  </conditionalFormatting>
  <conditionalFormatting sqref="D6">
    <cfRule type="cellIs" dxfId="25" priority="53" stopIfTrue="1" operator="lessThan">
      <formula>0</formula>
    </cfRule>
  </conditionalFormatting>
  <conditionalFormatting sqref="F6:G6">
    <cfRule type="cellIs" dxfId="24" priority="51" stopIfTrue="1" operator="lessThan">
      <formula>0</formula>
    </cfRule>
  </conditionalFormatting>
  <conditionalFormatting sqref="D7">
    <cfRule type="cellIs" dxfId="23" priority="49" stopIfTrue="1" operator="lessThan">
      <formula>0</formula>
    </cfRule>
  </conditionalFormatting>
  <conditionalFormatting sqref="D9">
    <cfRule type="cellIs" dxfId="22" priority="41" stopIfTrue="1" operator="lessThan">
      <formula>0</formula>
    </cfRule>
  </conditionalFormatting>
  <conditionalFormatting sqref="E8">
    <cfRule type="cellIs" dxfId="21" priority="44" stopIfTrue="1" operator="lessThan">
      <formula>0</formula>
    </cfRule>
  </conditionalFormatting>
  <conditionalFormatting sqref="F7:G7">
    <cfRule type="cellIs" dxfId="20" priority="47" stopIfTrue="1" operator="lessThan">
      <formula>0</formula>
    </cfRule>
  </conditionalFormatting>
  <conditionalFormatting sqref="D8">
    <cfRule type="cellIs" dxfId="19" priority="45" stopIfTrue="1" operator="lessThan">
      <formula>0</formula>
    </cfRule>
  </conditionalFormatting>
  <conditionalFormatting sqref="E9">
    <cfRule type="cellIs" dxfId="18" priority="40" stopIfTrue="1" operator="lessThan">
      <formula>0</formula>
    </cfRule>
  </conditionalFormatting>
  <conditionalFormatting sqref="C11:G11">
    <cfRule type="cellIs" dxfId="17" priority="34" stopIfTrue="1" operator="lessThan">
      <formula>0</formula>
    </cfRule>
  </conditionalFormatting>
  <conditionalFormatting sqref="F9:G9">
    <cfRule type="cellIs" dxfId="16" priority="39" stopIfTrue="1" operator="lessThan">
      <formula>0</formula>
    </cfRule>
  </conditionalFormatting>
  <conditionalFormatting sqref="C10:G10">
    <cfRule type="cellIs" dxfId="15" priority="38" stopIfTrue="1" operator="lessThan">
      <formula>0</formula>
    </cfRule>
  </conditionalFormatting>
  <conditionalFormatting sqref="E10">
    <cfRule type="cellIs" dxfId="14" priority="36" stopIfTrue="1" operator="lessThan">
      <formula>0</formula>
    </cfRule>
  </conditionalFormatting>
  <conditionalFormatting sqref="D11">
    <cfRule type="cellIs" dxfId="13" priority="33" stopIfTrue="1" operator="lessThan">
      <formula>0</formula>
    </cfRule>
  </conditionalFormatting>
  <conditionalFormatting sqref="C13:G13">
    <cfRule type="cellIs" dxfId="12" priority="26" stopIfTrue="1" operator="lessThan">
      <formula>0</formula>
    </cfRule>
  </conditionalFormatting>
  <conditionalFormatting sqref="E11">
    <cfRule type="cellIs" dxfId="11" priority="32" stopIfTrue="1" operator="lessThan">
      <formula>0</formula>
    </cfRule>
  </conditionalFormatting>
  <conditionalFormatting sqref="F11:G11">
    <cfRule type="cellIs" dxfId="10" priority="31" stopIfTrue="1" operator="lessThan">
      <formula>0</formula>
    </cfRule>
  </conditionalFormatting>
  <conditionalFormatting sqref="C12:G12">
    <cfRule type="cellIs" dxfId="9" priority="30" stopIfTrue="1" operator="lessThan">
      <formula>0</formula>
    </cfRule>
  </conditionalFormatting>
  <conditionalFormatting sqref="F10:G10">
    <cfRule type="cellIs" dxfId="8" priority="35" stopIfTrue="1" operator="lessThan">
      <formula>0</formula>
    </cfRule>
  </conditionalFormatting>
  <conditionalFormatting sqref="F12:G12">
    <cfRule type="cellIs" dxfId="7" priority="27" stopIfTrue="1" operator="lessThan">
      <formula>0</formula>
    </cfRule>
  </conditionalFormatting>
  <conditionalFormatting sqref="C14:G14">
    <cfRule type="cellIs" dxfId="6" priority="22" stopIfTrue="1" operator="lessThan">
      <formula>0</formula>
    </cfRule>
  </conditionalFormatting>
  <conditionalFormatting sqref="F13:G13">
    <cfRule type="cellIs" dxfId="5" priority="23" stopIfTrue="1" operator="lessThan">
      <formula>0</formula>
    </cfRule>
  </conditionalFormatting>
  <conditionalFormatting sqref="F11">
    <cfRule type="cellIs" dxfId="4" priority="1" stopIfTrue="1" operator="lessThan">
      <formula>0</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
  <sheetViews>
    <sheetView showGridLines="0" workbookViewId="0"/>
  </sheetViews>
  <sheetFormatPr defaultRowHeight="12.75"/>
  <cols>
    <col min="1" max="1" width="3.7109375" customWidth="1"/>
    <col min="2" max="2" width="58.85546875" customWidth="1"/>
    <col min="3" max="3" width="26.7109375" bestFit="1" customWidth="1"/>
    <col min="4" max="4" width="36.5703125" bestFit="1" customWidth="1"/>
  </cols>
  <sheetData>
    <row r="1" spans="2:4" ht="21" customHeight="1"/>
    <row r="2" spans="2:4" ht="48" customHeight="1">
      <c r="B2" s="227" t="s">
        <v>487</v>
      </c>
      <c r="C2" s="227"/>
      <c r="D2" s="227"/>
    </row>
    <row r="3" spans="2:4" ht="15">
      <c r="B3" s="611" t="s">
        <v>945</v>
      </c>
      <c r="C3" s="228"/>
      <c r="D3" s="228"/>
    </row>
    <row r="4" spans="2:4" ht="36.75" customHeight="1">
      <c r="B4" s="612"/>
      <c r="C4" s="200" t="s">
        <v>488</v>
      </c>
      <c r="D4" s="200" t="s">
        <v>489</v>
      </c>
    </row>
    <row r="5" spans="2:4" ht="13.5" thickBot="1">
      <c r="B5" s="229" t="s">
        <v>490</v>
      </c>
      <c r="C5" s="230">
        <v>12257</v>
      </c>
      <c r="D5" s="230">
        <v>13654</v>
      </c>
    </row>
  </sheetData>
  <mergeCells count="1">
    <mergeCell ref="B3:B4"/>
  </mergeCells>
  <conditionalFormatting sqref="C5:D5">
    <cfRule type="cellIs" dxfId="3" priority="1" stopIfTrue="1" operator="lessThan">
      <formula>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showGridLines="0" workbookViewId="0">
      <selection activeCell="B9" sqref="B9"/>
    </sheetView>
  </sheetViews>
  <sheetFormatPr defaultRowHeight="12.75"/>
  <cols>
    <col min="1" max="1" width="3.7109375" customWidth="1"/>
    <col min="2" max="2" width="173.140625" customWidth="1"/>
  </cols>
  <sheetData>
    <row r="1" spans="2:2" ht="21" customHeight="1"/>
    <row r="2" spans="2:2" ht="48" customHeight="1">
      <c r="B2" s="227" t="s">
        <v>519</v>
      </c>
    </row>
    <row r="3" spans="2:2" ht="26.25" customHeight="1">
      <c r="B3" s="231" t="s">
        <v>492</v>
      </c>
    </row>
    <row r="4" spans="2:2" ht="27" customHeight="1">
      <c r="B4" s="210" t="s">
        <v>493</v>
      </c>
    </row>
    <row r="5" spans="2:2" ht="27" customHeight="1">
      <c r="B5" s="210" t="s">
        <v>494</v>
      </c>
    </row>
    <row r="6" spans="2:2" ht="27" customHeight="1" thickBot="1">
      <c r="B6" s="235" t="s">
        <v>495</v>
      </c>
    </row>
  </sheetData>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1"/>
  <sheetViews>
    <sheetView workbookViewId="0"/>
  </sheetViews>
  <sheetFormatPr defaultRowHeight="12"/>
  <cols>
    <col min="1" max="1" width="3.7109375" style="68" customWidth="1"/>
    <col min="2" max="2" width="5.85546875" style="117" customWidth="1"/>
    <col min="3" max="3" width="75.42578125" style="68" customWidth="1"/>
    <col min="4" max="4" width="19.85546875" style="68" customWidth="1"/>
    <col min="5" max="5" width="2" style="68" customWidth="1"/>
    <col min="6" max="6" width="27.85546875" style="68" customWidth="1"/>
    <col min="7" max="7" width="9.140625" style="68" customWidth="1"/>
    <col min="8" max="16384" width="9.140625" style="68"/>
  </cols>
  <sheetData>
    <row r="1" spans="2:9" ht="21" customHeight="1"/>
    <row r="2" spans="2:9" ht="48" customHeight="1">
      <c r="B2" s="279" t="s">
        <v>970</v>
      </c>
      <c r="I2" s="280"/>
    </row>
    <row r="3" spans="2:9" s="31" customFormat="1" ht="50.25" customHeight="1">
      <c r="B3" s="281" t="s">
        <v>905</v>
      </c>
      <c r="C3" s="22"/>
      <c r="D3" s="379" t="s">
        <v>955</v>
      </c>
      <c r="E3" s="247"/>
      <c r="F3" s="247" t="s">
        <v>634</v>
      </c>
    </row>
    <row r="4" spans="2:9">
      <c r="B4" s="117">
        <v>1</v>
      </c>
      <c r="C4" s="124" t="s">
        <v>635</v>
      </c>
      <c r="D4" s="282">
        <v>618</v>
      </c>
      <c r="E4" s="282"/>
      <c r="F4" s="124" t="s">
        <v>636</v>
      </c>
    </row>
    <row r="5" spans="2:9" s="332" customFormat="1">
      <c r="B5" s="339"/>
      <c r="C5" s="340" t="s">
        <v>637</v>
      </c>
      <c r="D5" s="341">
        <v>618</v>
      </c>
      <c r="E5" s="341"/>
      <c r="F5" s="340" t="s">
        <v>638</v>
      </c>
    </row>
    <row r="6" spans="2:9" s="332" customFormat="1">
      <c r="B6" s="339"/>
      <c r="C6" s="340" t="s">
        <v>639</v>
      </c>
      <c r="D6" s="341"/>
      <c r="E6" s="341"/>
      <c r="F6" s="340" t="s">
        <v>638</v>
      </c>
    </row>
    <row r="7" spans="2:9" s="332" customFormat="1">
      <c r="B7" s="339"/>
      <c r="C7" s="340" t="s">
        <v>640</v>
      </c>
      <c r="D7" s="341"/>
      <c r="E7" s="341"/>
      <c r="F7" s="340" t="s">
        <v>638</v>
      </c>
    </row>
    <row r="8" spans="2:9">
      <c r="B8" s="117">
        <v>2</v>
      </c>
      <c r="C8" s="124" t="s">
        <v>641</v>
      </c>
      <c r="D8" s="282">
        <v>9454</v>
      </c>
      <c r="E8" s="282"/>
      <c r="F8" s="124" t="s">
        <v>642</v>
      </c>
    </row>
    <row r="9" spans="2:9">
      <c r="B9" s="117">
        <v>3</v>
      </c>
      <c r="C9" s="124" t="s">
        <v>643</v>
      </c>
      <c r="D9" s="282">
        <v>546</v>
      </c>
      <c r="E9" s="282"/>
      <c r="F9" s="124" t="s">
        <v>644</v>
      </c>
    </row>
    <row r="10" spans="2:9">
      <c r="B10" s="117" t="s">
        <v>645</v>
      </c>
      <c r="C10" s="124" t="s">
        <v>646</v>
      </c>
      <c r="D10" s="282"/>
      <c r="E10" s="282"/>
      <c r="F10" s="124" t="s">
        <v>647</v>
      </c>
    </row>
    <row r="11" spans="2:9" ht="24">
      <c r="B11" s="117">
        <v>4</v>
      </c>
      <c r="C11" s="124" t="s">
        <v>648</v>
      </c>
      <c r="D11" s="282"/>
      <c r="E11" s="282"/>
      <c r="F11" s="124" t="s">
        <v>649</v>
      </c>
    </row>
    <row r="12" spans="2:9">
      <c r="C12" s="124" t="s">
        <v>650</v>
      </c>
      <c r="D12" s="282"/>
      <c r="E12" s="282"/>
      <c r="F12" s="124" t="s">
        <v>651</v>
      </c>
    </row>
    <row r="13" spans="2:9">
      <c r="B13" s="117">
        <v>5</v>
      </c>
      <c r="C13" s="124" t="s">
        <v>652</v>
      </c>
      <c r="D13" s="282">
        <v>35</v>
      </c>
      <c r="E13" s="282"/>
      <c r="F13" s="124" t="s">
        <v>653</v>
      </c>
    </row>
    <row r="14" spans="2:9">
      <c r="B14" s="117" t="s">
        <v>654</v>
      </c>
      <c r="C14" s="124" t="s">
        <v>655</v>
      </c>
      <c r="D14" s="282"/>
      <c r="E14" s="282"/>
      <c r="F14" s="124" t="s">
        <v>656</v>
      </c>
    </row>
    <row r="15" spans="2:9" ht="12.75" customHeight="1">
      <c r="B15" s="138">
        <v>6</v>
      </c>
      <c r="C15" s="283" t="s">
        <v>657</v>
      </c>
      <c r="D15" s="284">
        <f>SUM(D4:D14)-D5</f>
        <v>10653</v>
      </c>
      <c r="E15" s="284"/>
      <c r="F15" s="320"/>
    </row>
    <row r="16" spans="2:9">
      <c r="B16" s="275">
        <v>7</v>
      </c>
      <c r="C16" s="252" t="s">
        <v>658</v>
      </c>
      <c r="D16" s="282">
        <v>-72</v>
      </c>
      <c r="E16" s="282"/>
      <c r="F16" s="124" t="s">
        <v>659</v>
      </c>
    </row>
    <row r="17" spans="2:6">
      <c r="B17" s="275">
        <v>8</v>
      </c>
      <c r="C17" s="252" t="s">
        <v>660</v>
      </c>
      <c r="D17" s="282">
        <v>-194</v>
      </c>
      <c r="E17" s="282"/>
      <c r="F17" s="124" t="s">
        <v>661</v>
      </c>
    </row>
    <row r="18" spans="2:6">
      <c r="B18" s="275">
        <v>9</v>
      </c>
      <c r="C18" s="252" t="s">
        <v>662</v>
      </c>
      <c r="D18" s="282"/>
      <c r="E18" s="282"/>
      <c r="F18" s="124"/>
    </row>
    <row r="19" spans="2:6" ht="36">
      <c r="B19" s="275">
        <v>10</v>
      </c>
      <c r="C19" s="252" t="s">
        <v>663</v>
      </c>
      <c r="D19" s="282">
        <v>-20</v>
      </c>
      <c r="E19" s="282"/>
      <c r="F19" s="124" t="s">
        <v>664</v>
      </c>
    </row>
    <row r="20" spans="2:6">
      <c r="B20" s="275">
        <v>11</v>
      </c>
      <c r="C20" s="252" t="s">
        <v>665</v>
      </c>
      <c r="D20" s="282"/>
      <c r="E20" s="282"/>
      <c r="F20" s="124" t="s">
        <v>666</v>
      </c>
    </row>
    <row r="21" spans="2:6">
      <c r="B21" s="275">
        <v>12</v>
      </c>
      <c r="C21" s="252" t="s">
        <v>667</v>
      </c>
      <c r="D21" s="282"/>
      <c r="E21" s="282"/>
      <c r="F21" s="124" t="s">
        <v>668</v>
      </c>
    </row>
    <row r="22" spans="2:6">
      <c r="B22" s="275">
        <v>13</v>
      </c>
      <c r="C22" s="252" t="s">
        <v>669</v>
      </c>
      <c r="D22" s="282"/>
      <c r="E22" s="282"/>
      <c r="F22" s="124" t="s">
        <v>670</v>
      </c>
    </row>
    <row r="23" spans="2:6" ht="24">
      <c r="B23" s="275">
        <v>14</v>
      </c>
      <c r="C23" s="252" t="s">
        <v>671</v>
      </c>
      <c r="D23" s="282"/>
      <c r="E23" s="282"/>
      <c r="F23" s="124" t="s">
        <v>672</v>
      </c>
    </row>
    <row r="24" spans="2:6">
      <c r="B24" s="275">
        <v>15</v>
      </c>
      <c r="C24" s="252" t="s">
        <v>673</v>
      </c>
      <c r="D24" s="282"/>
      <c r="E24" s="282"/>
      <c r="F24" s="124" t="s">
        <v>674</v>
      </c>
    </row>
    <row r="25" spans="2:6">
      <c r="B25" s="275">
        <v>16</v>
      </c>
      <c r="C25" s="252" t="s">
        <v>675</v>
      </c>
      <c r="D25" s="282"/>
      <c r="E25" s="282"/>
      <c r="F25" s="124" t="s">
        <v>676</v>
      </c>
    </row>
    <row r="26" spans="2:6" ht="36">
      <c r="B26" s="275">
        <v>17</v>
      </c>
      <c r="C26" s="252" t="s">
        <v>677</v>
      </c>
      <c r="D26" s="282"/>
      <c r="E26" s="282"/>
      <c r="F26" s="124" t="s">
        <v>678</v>
      </c>
    </row>
    <row r="27" spans="2:6" ht="36">
      <c r="B27" s="275">
        <v>18</v>
      </c>
      <c r="C27" s="252" t="s">
        <v>679</v>
      </c>
      <c r="D27" s="282"/>
      <c r="E27" s="282"/>
      <c r="F27" s="124" t="s">
        <v>680</v>
      </c>
    </row>
    <row r="28" spans="2:6" ht="36">
      <c r="B28" s="275">
        <v>19</v>
      </c>
      <c r="C28" s="252" t="s">
        <v>681</v>
      </c>
      <c r="D28" s="282">
        <v>-704</v>
      </c>
      <c r="E28" s="282"/>
      <c r="F28" s="124" t="s">
        <v>682</v>
      </c>
    </row>
    <row r="29" spans="2:6">
      <c r="B29" s="275">
        <v>20</v>
      </c>
      <c r="C29" s="252" t="s">
        <v>662</v>
      </c>
      <c r="D29" s="282"/>
      <c r="E29" s="282"/>
      <c r="F29" s="124"/>
    </row>
    <row r="30" spans="2:6" ht="24">
      <c r="B30" s="275" t="s">
        <v>529</v>
      </c>
      <c r="C30" s="252" t="s">
        <v>683</v>
      </c>
      <c r="D30" s="282"/>
      <c r="E30" s="282"/>
      <c r="F30" s="124" t="s">
        <v>684</v>
      </c>
    </row>
    <row r="31" spans="2:6">
      <c r="B31" s="275" t="s">
        <v>530</v>
      </c>
      <c r="C31" s="252" t="s">
        <v>685</v>
      </c>
      <c r="D31" s="282"/>
      <c r="E31" s="282"/>
      <c r="F31" s="124" t="s">
        <v>686</v>
      </c>
    </row>
    <row r="32" spans="2:6" ht="48">
      <c r="B32" s="275" t="s">
        <v>687</v>
      </c>
      <c r="C32" s="252" t="s">
        <v>688</v>
      </c>
      <c r="D32" s="282"/>
      <c r="E32" s="282"/>
      <c r="F32" s="124" t="s">
        <v>689</v>
      </c>
    </row>
    <row r="33" spans="2:11">
      <c r="B33" s="275" t="s">
        <v>690</v>
      </c>
      <c r="C33" s="252" t="s">
        <v>691</v>
      </c>
      <c r="D33" s="282"/>
      <c r="E33" s="282"/>
      <c r="F33" s="124" t="s">
        <v>692</v>
      </c>
    </row>
    <row r="34" spans="2:11" ht="24">
      <c r="B34" s="275">
        <v>21</v>
      </c>
      <c r="C34" s="252" t="s">
        <v>693</v>
      </c>
      <c r="D34" s="282"/>
      <c r="E34" s="282"/>
      <c r="F34" s="124" t="s">
        <v>694</v>
      </c>
    </row>
    <row r="35" spans="2:11">
      <c r="B35" s="275">
        <v>22</v>
      </c>
      <c r="C35" s="252" t="s">
        <v>695</v>
      </c>
      <c r="D35" s="282"/>
      <c r="E35" s="282"/>
      <c r="F35" s="124" t="s">
        <v>696</v>
      </c>
    </row>
    <row r="36" spans="2:11" ht="24">
      <c r="B36" s="275">
        <v>23</v>
      </c>
      <c r="C36" s="252" t="s">
        <v>697</v>
      </c>
      <c r="D36" s="282"/>
      <c r="E36" s="282"/>
      <c r="F36" s="124" t="s">
        <v>698</v>
      </c>
    </row>
    <row r="37" spans="2:11">
      <c r="B37" s="275">
        <v>24</v>
      </c>
      <c r="C37" s="252" t="s">
        <v>662</v>
      </c>
      <c r="D37" s="282"/>
      <c r="E37" s="282"/>
      <c r="F37" s="124"/>
    </row>
    <row r="38" spans="2:11" ht="24">
      <c r="B38" s="275">
        <v>25</v>
      </c>
      <c r="C38" s="252" t="s">
        <v>699</v>
      </c>
      <c r="D38" s="282"/>
      <c r="E38" s="282"/>
      <c r="F38" s="124" t="s">
        <v>694</v>
      </c>
    </row>
    <row r="39" spans="2:11">
      <c r="B39" s="275" t="s">
        <v>700</v>
      </c>
      <c r="C39" s="252" t="s">
        <v>701</v>
      </c>
      <c r="D39" s="282"/>
      <c r="E39" s="282"/>
      <c r="F39" s="124" t="s">
        <v>702</v>
      </c>
      <c r="K39" s="285"/>
    </row>
    <row r="40" spans="2:11">
      <c r="B40" s="275" t="s">
        <v>703</v>
      </c>
      <c r="C40" s="252" t="s">
        <v>704</v>
      </c>
      <c r="D40" s="282"/>
      <c r="E40" s="282"/>
      <c r="F40" s="124" t="s">
        <v>705</v>
      </c>
    </row>
    <row r="41" spans="2:11" ht="24">
      <c r="B41" s="275">
        <v>26</v>
      </c>
      <c r="C41" s="252" t="s">
        <v>706</v>
      </c>
      <c r="D41" s="282"/>
      <c r="E41" s="282"/>
      <c r="F41" s="124"/>
    </row>
    <row r="42" spans="2:11" ht="24">
      <c r="B42" s="275" t="s">
        <v>707</v>
      </c>
      <c r="C42" s="252" t="s">
        <v>708</v>
      </c>
      <c r="D42" s="282"/>
      <c r="E42" s="282"/>
      <c r="F42" s="124"/>
    </row>
    <row r="43" spans="2:11" ht="24">
      <c r="B43" s="275" t="s">
        <v>709</v>
      </c>
      <c r="C43" s="252" t="s">
        <v>710</v>
      </c>
      <c r="D43" s="282"/>
      <c r="E43" s="282"/>
      <c r="F43" s="286">
        <v>481</v>
      </c>
    </row>
    <row r="44" spans="2:11">
      <c r="B44" s="275">
        <v>27</v>
      </c>
      <c r="C44" s="252" t="s">
        <v>711</v>
      </c>
      <c r="D44" s="282"/>
      <c r="E44" s="282"/>
      <c r="F44" s="124" t="s">
        <v>712</v>
      </c>
    </row>
    <row r="45" spans="2:11">
      <c r="B45" s="275" t="s">
        <v>713</v>
      </c>
      <c r="C45" s="252" t="s">
        <v>714</v>
      </c>
      <c r="D45" s="282">
        <v>144</v>
      </c>
      <c r="E45" s="282"/>
      <c r="F45" s="124"/>
    </row>
    <row r="46" spans="2:11" ht="12.75" customHeight="1">
      <c r="B46" s="138">
        <v>28</v>
      </c>
      <c r="C46" s="283" t="s">
        <v>715</v>
      </c>
      <c r="D46" s="284">
        <f>SUM(D16:D45)</f>
        <v>-846</v>
      </c>
      <c r="E46" s="284"/>
      <c r="F46" s="320"/>
    </row>
    <row r="47" spans="2:11" ht="12.75" customHeight="1">
      <c r="B47" s="138">
        <v>29</v>
      </c>
      <c r="C47" s="283" t="s">
        <v>716</v>
      </c>
      <c r="D47" s="284">
        <f>+D46+D15</f>
        <v>9807</v>
      </c>
      <c r="E47" s="284"/>
      <c r="F47" s="320"/>
    </row>
    <row r="48" spans="2:11">
      <c r="B48" s="275">
        <v>30</v>
      </c>
      <c r="C48" s="124" t="s">
        <v>635</v>
      </c>
      <c r="D48" s="282">
        <v>915</v>
      </c>
      <c r="E48" s="282"/>
      <c r="F48" s="286" t="s">
        <v>717</v>
      </c>
    </row>
    <row r="49" spans="2:6">
      <c r="B49" s="275">
        <v>31</v>
      </c>
      <c r="C49" s="124" t="s">
        <v>718</v>
      </c>
      <c r="D49" s="282"/>
      <c r="E49" s="282"/>
      <c r="F49" s="286"/>
    </row>
    <row r="50" spans="2:6">
      <c r="B50" s="275">
        <v>32</v>
      </c>
      <c r="C50" s="124" t="s">
        <v>719</v>
      </c>
      <c r="D50" s="282"/>
      <c r="E50" s="282"/>
      <c r="F50" s="286"/>
    </row>
    <row r="51" spans="2:6" ht="24">
      <c r="B51" s="275">
        <v>33</v>
      </c>
      <c r="C51" s="124" t="s">
        <v>720</v>
      </c>
      <c r="D51" s="282"/>
      <c r="E51" s="282"/>
      <c r="F51" s="286" t="s">
        <v>721</v>
      </c>
    </row>
    <row r="52" spans="2:6">
      <c r="B52" s="275"/>
      <c r="C52" s="124" t="s">
        <v>650</v>
      </c>
      <c r="D52" s="282"/>
      <c r="E52" s="282"/>
      <c r="F52" s="286"/>
    </row>
    <row r="53" spans="2:6" ht="24">
      <c r="B53" s="275">
        <v>34</v>
      </c>
      <c r="C53" s="124" t="s">
        <v>722</v>
      </c>
      <c r="D53" s="282"/>
      <c r="E53" s="282"/>
      <c r="F53" s="286" t="s">
        <v>723</v>
      </c>
    </row>
    <row r="54" spans="2:6">
      <c r="B54" s="275">
        <v>35</v>
      </c>
      <c r="C54" s="124" t="s">
        <v>724</v>
      </c>
      <c r="D54" s="282"/>
      <c r="E54" s="282"/>
      <c r="F54" s="124" t="s">
        <v>721</v>
      </c>
    </row>
    <row r="55" spans="2:6" ht="12.75" customHeight="1">
      <c r="B55" s="138">
        <v>36</v>
      </c>
      <c r="C55" s="283" t="s">
        <v>725</v>
      </c>
      <c r="D55" s="284">
        <f>SUM(D48:D54)</f>
        <v>915</v>
      </c>
      <c r="E55" s="284"/>
      <c r="F55" s="320"/>
    </row>
    <row r="56" spans="2:6">
      <c r="B56" s="275">
        <v>37</v>
      </c>
      <c r="C56" s="124" t="s">
        <v>726</v>
      </c>
      <c r="D56" s="282"/>
      <c r="E56" s="282"/>
      <c r="F56" s="286" t="s">
        <v>727</v>
      </c>
    </row>
    <row r="57" spans="2:6" ht="36">
      <c r="B57" s="275">
        <v>38</v>
      </c>
      <c r="C57" s="124" t="s">
        <v>728</v>
      </c>
      <c r="D57" s="282"/>
      <c r="E57" s="282"/>
      <c r="F57" s="286" t="s">
        <v>729</v>
      </c>
    </row>
    <row r="58" spans="2:6" ht="36">
      <c r="B58" s="275">
        <v>39</v>
      </c>
      <c r="C58" s="124" t="s">
        <v>730</v>
      </c>
      <c r="D58" s="282"/>
      <c r="E58" s="282"/>
      <c r="F58" s="286" t="s">
        <v>731</v>
      </c>
    </row>
    <row r="59" spans="2:6" ht="36">
      <c r="B59" s="275">
        <v>40</v>
      </c>
      <c r="C59" s="124" t="s">
        <v>732</v>
      </c>
      <c r="D59" s="282"/>
      <c r="E59" s="282"/>
      <c r="F59" s="286" t="s">
        <v>733</v>
      </c>
    </row>
    <row r="60" spans="2:6">
      <c r="B60" s="275">
        <v>41</v>
      </c>
      <c r="C60" s="124" t="s">
        <v>662</v>
      </c>
      <c r="D60" s="287"/>
      <c r="E60" s="287"/>
      <c r="F60" s="286"/>
    </row>
    <row r="61" spans="2:6">
      <c r="B61" s="275">
        <v>42</v>
      </c>
      <c r="C61" s="124" t="s">
        <v>734</v>
      </c>
      <c r="D61" s="287"/>
      <c r="E61" s="287"/>
      <c r="F61" s="286" t="s">
        <v>735</v>
      </c>
    </row>
    <row r="62" spans="2:6" ht="12.75" customHeight="1">
      <c r="B62" s="138">
        <v>43</v>
      </c>
      <c r="C62" s="283" t="s">
        <v>736</v>
      </c>
      <c r="D62" s="284">
        <f>SUM(D56:D61)</f>
        <v>0</v>
      </c>
      <c r="E62" s="284"/>
      <c r="F62" s="321"/>
    </row>
    <row r="63" spans="2:6" ht="12.75" customHeight="1">
      <c r="B63" s="138">
        <v>44</v>
      </c>
      <c r="C63" s="283" t="s">
        <v>737</v>
      </c>
      <c r="D63" s="284">
        <f>+D62+D55</f>
        <v>915</v>
      </c>
      <c r="E63" s="284"/>
      <c r="F63" s="320"/>
    </row>
    <row r="64" spans="2:6" ht="12.75" customHeight="1">
      <c r="B64" s="138">
        <v>45</v>
      </c>
      <c r="C64" s="283" t="s">
        <v>738</v>
      </c>
      <c r="D64" s="284">
        <f>+D63+D47</f>
        <v>10722</v>
      </c>
      <c r="E64" s="284"/>
      <c r="F64" s="320"/>
    </row>
    <row r="65" spans="2:10">
      <c r="B65" s="275">
        <v>46</v>
      </c>
      <c r="C65" s="252" t="s">
        <v>635</v>
      </c>
      <c r="D65" s="282">
        <v>1695</v>
      </c>
      <c r="E65" s="282"/>
      <c r="F65" s="124" t="s">
        <v>739</v>
      </c>
    </row>
    <row r="66" spans="2:10" ht="24">
      <c r="B66" s="275">
        <v>47</v>
      </c>
      <c r="C66" s="252" t="s">
        <v>740</v>
      </c>
      <c r="D66" s="282"/>
      <c r="E66" s="282"/>
      <c r="F66" s="124" t="s">
        <v>741</v>
      </c>
    </row>
    <row r="67" spans="2:10">
      <c r="B67" s="275"/>
      <c r="C67" s="252" t="s">
        <v>650</v>
      </c>
      <c r="D67" s="282"/>
      <c r="E67" s="282"/>
      <c r="F67" s="124" t="s">
        <v>742</v>
      </c>
    </row>
    <row r="68" spans="2:10" ht="36">
      <c r="B68" s="275">
        <v>48</v>
      </c>
      <c r="C68" s="252" t="s">
        <v>743</v>
      </c>
      <c r="D68" s="282"/>
      <c r="E68" s="282"/>
      <c r="F68" s="124" t="s">
        <v>744</v>
      </c>
    </row>
    <row r="69" spans="2:10">
      <c r="B69" s="275">
        <v>49</v>
      </c>
      <c r="C69" s="252" t="s">
        <v>724</v>
      </c>
      <c r="D69" s="282"/>
      <c r="E69" s="282"/>
      <c r="F69" s="124" t="s">
        <v>741</v>
      </c>
    </row>
    <row r="70" spans="2:10">
      <c r="B70" s="275">
        <v>50</v>
      </c>
      <c r="C70" s="252" t="s">
        <v>745</v>
      </c>
      <c r="D70" s="282">
        <v>203</v>
      </c>
      <c r="E70" s="282"/>
      <c r="F70" s="124" t="s">
        <v>746</v>
      </c>
      <c r="H70" s="288"/>
    </row>
    <row r="71" spans="2:10">
      <c r="B71" s="138">
        <v>51</v>
      </c>
      <c r="C71" s="283" t="s">
        <v>747</v>
      </c>
      <c r="D71" s="284">
        <f>SUM(D65:D70)</f>
        <v>1898</v>
      </c>
      <c r="E71" s="284"/>
      <c r="F71" s="320"/>
    </row>
    <row r="72" spans="2:10" ht="24">
      <c r="B72" s="275">
        <v>52</v>
      </c>
      <c r="C72" s="252" t="s">
        <v>748</v>
      </c>
      <c r="D72" s="282"/>
      <c r="E72" s="282"/>
      <c r="F72" s="124" t="s">
        <v>749</v>
      </c>
    </row>
    <row r="73" spans="2:10" ht="36">
      <c r="B73" s="275">
        <v>53</v>
      </c>
      <c r="C73" s="252" t="s">
        <v>750</v>
      </c>
      <c r="D73" s="282"/>
      <c r="E73" s="282"/>
      <c r="F73" s="124" t="s">
        <v>751</v>
      </c>
    </row>
    <row r="74" spans="2:10" ht="36">
      <c r="B74" s="275">
        <v>54</v>
      </c>
      <c r="C74" s="252" t="s">
        <v>752</v>
      </c>
      <c r="D74" s="282"/>
      <c r="E74" s="282"/>
      <c r="F74" s="124" t="s">
        <v>753</v>
      </c>
    </row>
    <row r="75" spans="2:10" ht="36">
      <c r="B75" s="275">
        <v>55</v>
      </c>
      <c r="C75" s="252" t="s">
        <v>754</v>
      </c>
      <c r="D75" s="282"/>
      <c r="E75" s="282"/>
      <c r="F75" s="124" t="s">
        <v>755</v>
      </c>
    </row>
    <row r="76" spans="2:10">
      <c r="B76" s="275">
        <v>56</v>
      </c>
      <c r="C76" s="252" t="s">
        <v>662</v>
      </c>
      <c r="D76" s="282"/>
      <c r="E76" s="282"/>
      <c r="F76" s="124"/>
    </row>
    <row r="77" spans="2:10" ht="12.75" customHeight="1">
      <c r="B77" s="138">
        <v>57</v>
      </c>
      <c r="C77" s="283" t="s">
        <v>756</v>
      </c>
      <c r="D77" s="284">
        <f>SUM(D72:D76)</f>
        <v>0</v>
      </c>
      <c r="E77" s="284"/>
      <c r="F77" s="320"/>
    </row>
    <row r="78" spans="2:10" ht="12.75" customHeight="1">
      <c r="B78" s="138">
        <v>58</v>
      </c>
      <c r="C78" s="283" t="s">
        <v>757</v>
      </c>
      <c r="D78" s="284">
        <f>+D77+D71</f>
        <v>1898</v>
      </c>
      <c r="E78" s="284"/>
      <c r="F78" s="320"/>
    </row>
    <row r="79" spans="2:10" ht="12.75" customHeight="1">
      <c r="B79" s="138">
        <v>59</v>
      </c>
      <c r="C79" s="283" t="s">
        <v>758</v>
      </c>
      <c r="D79" s="284">
        <f>+D78+D64</f>
        <v>12620</v>
      </c>
      <c r="E79" s="284"/>
      <c r="F79" s="320"/>
      <c r="J79" s="68" t="s">
        <v>41</v>
      </c>
    </row>
    <row r="80" spans="2:10" ht="12.75" customHeight="1">
      <c r="B80" s="138">
        <v>60</v>
      </c>
      <c r="C80" s="283" t="s">
        <v>759</v>
      </c>
      <c r="D80" s="284">
        <v>55160</v>
      </c>
      <c r="E80" s="284"/>
      <c r="F80" s="320"/>
    </row>
    <row r="81" spans="2:7" ht="12.75" customHeight="1">
      <c r="B81" s="289" t="s">
        <v>760</v>
      </c>
      <c r="C81" s="283"/>
      <c r="D81" s="322"/>
      <c r="E81" s="290"/>
      <c r="F81" s="320"/>
    </row>
    <row r="82" spans="2:7">
      <c r="B82" s="275">
        <v>61</v>
      </c>
      <c r="C82" s="252" t="s">
        <v>761</v>
      </c>
      <c r="D82" s="291">
        <v>0.17779157471005658</v>
      </c>
      <c r="E82" s="291"/>
      <c r="F82" s="124" t="s">
        <v>762</v>
      </c>
    </row>
    <row r="83" spans="2:7">
      <c r="B83" s="275">
        <v>62</v>
      </c>
      <c r="C83" s="252" t="s">
        <v>763</v>
      </c>
      <c r="D83" s="291">
        <v>0.19437987390660694</v>
      </c>
      <c r="E83" s="291"/>
      <c r="F83" s="124" t="s">
        <v>764</v>
      </c>
    </row>
    <row r="84" spans="2:7">
      <c r="B84" s="275">
        <v>63</v>
      </c>
      <c r="C84" s="252" t="s">
        <v>765</v>
      </c>
      <c r="D84" s="291">
        <v>0.22878699771624078</v>
      </c>
      <c r="E84" s="291"/>
      <c r="F84" s="124" t="s">
        <v>766</v>
      </c>
    </row>
    <row r="85" spans="2:7" ht="48">
      <c r="B85" s="275">
        <v>64</v>
      </c>
      <c r="C85" s="252" t="s">
        <v>767</v>
      </c>
      <c r="D85" s="291">
        <v>0.29600000000000004</v>
      </c>
      <c r="E85" s="291"/>
      <c r="F85" s="124" t="s">
        <v>768</v>
      </c>
    </row>
    <row r="86" spans="2:7">
      <c r="B86" s="275">
        <v>65</v>
      </c>
      <c r="C86" s="252" t="s">
        <v>769</v>
      </c>
      <c r="D86" s="291">
        <v>0.05</v>
      </c>
      <c r="E86" s="291"/>
      <c r="F86" s="124"/>
    </row>
    <row r="87" spans="2:7">
      <c r="B87" s="275">
        <v>66</v>
      </c>
      <c r="C87" s="252" t="s">
        <v>770</v>
      </c>
      <c r="D87" s="291">
        <v>0.01</v>
      </c>
      <c r="E87" s="291"/>
      <c r="F87" s="124"/>
    </row>
    <row r="88" spans="2:7">
      <c r="B88" s="275">
        <v>67</v>
      </c>
      <c r="C88" s="252" t="s">
        <v>771</v>
      </c>
      <c r="D88" s="291">
        <v>0</v>
      </c>
      <c r="E88" s="291"/>
      <c r="F88" s="124"/>
    </row>
    <row r="89" spans="2:7" ht="24">
      <c r="B89" s="275" t="s">
        <v>772</v>
      </c>
      <c r="C89" s="252" t="s">
        <v>773</v>
      </c>
      <c r="D89" s="291">
        <v>0.02</v>
      </c>
      <c r="E89" s="291"/>
      <c r="F89" s="124" t="s">
        <v>774</v>
      </c>
    </row>
    <row r="90" spans="2:7">
      <c r="B90" s="275">
        <v>68</v>
      </c>
      <c r="C90" s="252" t="s">
        <v>775</v>
      </c>
      <c r="D90" s="291">
        <v>0.17779157471005658</v>
      </c>
      <c r="E90" s="291"/>
      <c r="F90" s="124" t="s">
        <v>776</v>
      </c>
      <c r="G90" s="280"/>
    </row>
    <row r="91" spans="2:7">
      <c r="B91" s="275">
        <v>69</v>
      </c>
      <c r="C91" s="252" t="s">
        <v>777</v>
      </c>
      <c r="D91" s="292"/>
      <c r="E91" s="292"/>
      <c r="F91" s="124"/>
    </row>
    <row r="92" spans="2:7">
      <c r="B92" s="275">
        <v>70</v>
      </c>
      <c r="C92" s="252" t="s">
        <v>777</v>
      </c>
      <c r="D92" s="292"/>
      <c r="E92" s="292"/>
      <c r="F92" s="124"/>
    </row>
    <row r="93" spans="2:7">
      <c r="B93" s="275">
        <v>71</v>
      </c>
      <c r="C93" s="252" t="s">
        <v>777</v>
      </c>
      <c r="D93" s="292"/>
      <c r="E93" s="292"/>
      <c r="F93" s="124"/>
    </row>
    <row r="94" spans="2:7" ht="12.75" customHeight="1">
      <c r="B94" s="289" t="s">
        <v>904</v>
      </c>
      <c r="C94" s="283"/>
      <c r="D94" s="322"/>
      <c r="E94" s="322"/>
      <c r="F94" s="320"/>
    </row>
    <row r="95" spans="2:7" ht="36">
      <c r="B95" s="275">
        <v>72</v>
      </c>
      <c r="C95" s="124" t="s">
        <v>778</v>
      </c>
      <c r="D95" s="282">
        <v>374</v>
      </c>
      <c r="E95" s="282"/>
      <c r="F95" s="124" t="s">
        <v>779</v>
      </c>
    </row>
    <row r="96" spans="2:7" ht="36">
      <c r="B96" s="275">
        <v>73</v>
      </c>
      <c r="C96" s="124" t="s">
        <v>780</v>
      </c>
      <c r="D96" s="282">
        <v>1051</v>
      </c>
      <c r="E96" s="282"/>
      <c r="F96" s="124" t="s">
        <v>781</v>
      </c>
    </row>
    <row r="97" spans="2:6">
      <c r="B97" s="275">
        <v>74</v>
      </c>
      <c r="C97" s="124" t="s">
        <v>662</v>
      </c>
      <c r="D97" s="292"/>
      <c r="E97" s="292"/>
      <c r="F97" s="124"/>
    </row>
    <row r="98" spans="2:6" ht="24">
      <c r="B98" s="275">
        <v>75</v>
      </c>
      <c r="C98" s="124" t="s">
        <v>782</v>
      </c>
      <c r="D98" s="282">
        <v>17</v>
      </c>
      <c r="E98" s="282"/>
      <c r="F98" s="124" t="s">
        <v>783</v>
      </c>
    </row>
    <row r="99" spans="2:6">
      <c r="B99" s="377" t="s">
        <v>784</v>
      </c>
      <c r="C99" s="283"/>
      <c r="D99" s="290"/>
      <c r="E99" s="290"/>
      <c r="F99" s="320"/>
    </row>
    <row r="100" spans="2:6" ht="24">
      <c r="B100" s="275">
        <v>76</v>
      </c>
      <c r="C100" s="124" t="s">
        <v>785</v>
      </c>
      <c r="D100" s="378"/>
      <c r="E100" s="124"/>
      <c r="F100" s="286">
        <v>62</v>
      </c>
    </row>
    <row r="101" spans="2:6">
      <c r="B101" s="275">
        <v>77</v>
      </c>
      <c r="C101" s="124" t="s">
        <v>786</v>
      </c>
      <c r="D101" s="378"/>
      <c r="E101" s="124"/>
      <c r="F101" s="286">
        <v>62</v>
      </c>
    </row>
    <row r="102" spans="2:6" ht="24">
      <c r="B102" s="275">
        <v>78</v>
      </c>
      <c r="C102" s="124" t="s">
        <v>787</v>
      </c>
      <c r="D102" s="282"/>
      <c r="E102" s="282"/>
      <c r="F102" s="286">
        <v>62</v>
      </c>
    </row>
    <row r="103" spans="2:6">
      <c r="B103" s="275">
        <v>79</v>
      </c>
      <c r="C103" s="124" t="s">
        <v>788</v>
      </c>
      <c r="D103" s="282"/>
      <c r="E103" s="282"/>
      <c r="F103" s="286">
        <v>62</v>
      </c>
    </row>
    <row r="104" spans="2:6">
      <c r="B104" s="377" t="s">
        <v>789</v>
      </c>
      <c r="C104" s="283"/>
      <c r="D104" s="290"/>
      <c r="E104" s="290"/>
      <c r="F104" s="320"/>
    </row>
    <row r="105" spans="2:6">
      <c r="B105" s="275">
        <v>80</v>
      </c>
      <c r="C105" s="124" t="s">
        <v>790</v>
      </c>
      <c r="D105" s="378"/>
      <c r="E105" s="124"/>
      <c r="F105" s="124" t="s">
        <v>791</v>
      </c>
    </row>
    <row r="106" spans="2:6" ht="24">
      <c r="B106" s="275">
        <v>81</v>
      </c>
      <c r="C106" s="252" t="s">
        <v>792</v>
      </c>
      <c r="D106" s="378"/>
      <c r="E106" s="124"/>
      <c r="F106" s="124" t="s">
        <v>791</v>
      </c>
    </row>
    <row r="107" spans="2:6">
      <c r="B107" s="275">
        <v>82</v>
      </c>
      <c r="C107" s="124" t="s">
        <v>793</v>
      </c>
      <c r="D107" s="282">
        <v>392</v>
      </c>
      <c r="E107" s="282"/>
      <c r="F107" s="124" t="s">
        <v>794</v>
      </c>
    </row>
    <row r="108" spans="2:6">
      <c r="B108" s="275">
        <v>83</v>
      </c>
      <c r="C108" s="124" t="s">
        <v>795</v>
      </c>
      <c r="D108" s="378"/>
      <c r="E108" s="124"/>
      <c r="F108" s="124" t="s">
        <v>794</v>
      </c>
    </row>
    <row r="109" spans="2:6">
      <c r="B109" s="275">
        <v>84</v>
      </c>
      <c r="C109" s="124" t="s">
        <v>796</v>
      </c>
      <c r="D109" s="282"/>
      <c r="E109" s="282"/>
      <c r="F109" s="124" t="s">
        <v>797</v>
      </c>
    </row>
    <row r="110" spans="2:6" ht="12.75" thickBot="1">
      <c r="B110" s="276">
        <v>85</v>
      </c>
      <c r="C110" s="293" t="s">
        <v>798</v>
      </c>
      <c r="D110" s="294"/>
      <c r="E110" s="294"/>
      <c r="F110" s="293" t="s">
        <v>797</v>
      </c>
    </row>
    <row r="111" spans="2:6" ht="12.75" customHeight="1">
      <c r="B111" s="613"/>
      <c r="C111" s="613"/>
      <c r="D111" s="613"/>
      <c r="E111" s="613"/>
      <c r="F111" s="613"/>
    </row>
  </sheetData>
  <mergeCells count="1">
    <mergeCell ref="B111:F111"/>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C3" sqref="C3"/>
    </sheetView>
  </sheetViews>
  <sheetFormatPr defaultRowHeight="12.75"/>
  <cols>
    <col min="1" max="1" width="3.7109375" style="1" customWidth="1"/>
    <col min="2" max="2" width="9.140625" style="1"/>
    <col min="3" max="3" width="63.28515625" style="1" customWidth="1"/>
    <col min="4" max="4" width="41.42578125" style="1" customWidth="1"/>
    <col min="5" max="7" width="31" style="1" customWidth="1"/>
    <col min="8" max="16384" width="9.140625" style="1"/>
  </cols>
  <sheetData>
    <row r="1" spans="1:11" ht="21" customHeight="1"/>
    <row r="2" spans="1:11" ht="48" customHeight="1">
      <c r="A2" s="47"/>
      <c r="B2" s="555" t="s">
        <v>525</v>
      </c>
      <c r="C2" s="555"/>
      <c r="D2" s="555"/>
      <c r="E2" s="555"/>
      <c r="F2" s="555"/>
      <c r="G2" s="555"/>
      <c r="H2" s="555"/>
      <c r="I2" s="555"/>
      <c r="J2" s="555"/>
      <c r="K2" s="555"/>
    </row>
    <row r="3" spans="1:11" ht="47.25" customHeight="1">
      <c r="A3" s="142"/>
      <c r="B3" s="22" t="s">
        <v>967</v>
      </c>
      <c r="C3" s="14"/>
      <c r="D3" s="15"/>
      <c r="E3" s="168"/>
      <c r="F3" s="15"/>
      <c r="G3" s="15"/>
      <c r="H3" s="143"/>
      <c r="I3" s="143"/>
      <c r="J3" s="143"/>
      <c r="K3" s="143"/>
    </row>
    <row r="4" spans="1:11" s="50" customFormat="1">
      <c r="A4" s="117"/>
      <c r="B4" s="117">
        <v>1</v>
      </c>
      <c r="C4" s="252" t="s">
        <v>531</v>
      </c>
      <c r="D4" s="256" t="s">
        <v>573</v>
      </c>
      <c r="E4" s="256" t="s">
        <v>573</v>
      </c>
      <c r="F4" s="256" t="s">
        <v>573</v>
      </c>
      <c r="G4" s="256" t="s">
        <v>573</v>
      </c>
      <c r="H4" s="69"/>
      <c r="I4" s="69"/>
      <c r="J4" s="69"/>
      <c r="K4" s="69"/>
    </row>
    <row r="5" spans="1:11" s="50" customFormat="1">
      <c r="A5" s="117"/>
      <c r="B5" s="117">
        <v>2</v>
      </c>
      <c r="C5" s="252" t="s">
        <v>532</v>
      </c>
      <c r="D5" s="252" t="s">
        <v>574</v>
      </c>
      <c r="E5" s="252" t="s">
        <v>575</v>
      </c>
      <c r="F5" s="252" t="s">
        <v>576</v>
      </c>
      <c r="G5" s="252" t="s">
        <v>577</v>
      </c>
      <c r="H5" s="68"/>
      <c r="I5" s="68"/>
      <c r="J5" s="68"/>
      <c r="K5" s="167"/>
    </row>
    <row r="6" spans="1:11" s="50" customFormat="1">
      <c r="A6" s="117"/>
      <c r="B6" s="117">
        <v>3</v>
      </c>
      <c r="C6" s="252" t="s">
        <v>533</v>
      </c>
      <c r="D6" s="257" t="s">
        <v>578</v>
      </c>
      <c r="E6" s="257" t="s">
        <v>578</v>
      </c>
      <c r="F6" s="257" t="s">
        <v>578</v>
      </c>
      <c r="G6" s="257" t="s">
        <v>578</v>
      </c>
      <c r="H6" s="69"/>
      <c r="I6" s="69"/>
      <c r="J6" s="69"/>
      <c r="K6" s="153"/>
    </row>
    <row r="7" spans="1:11" s="50" customFormat="1">
      <c r="A7" s="117"/>
      <c r="C7" s="253" t="s">
        <v>534</v>
      </c>
      <c r="D7" s="273"/>
      <c r="E7" s="273"/>
      <c r="F7" s="273"/>
      <c r="G7" s="273"/>
      <c r="H7" s="31"/>
      <c r="I7" s="31"/>
      <c r="J7" s="31"/>
      <c r="K7" s="153"/>
    </row>
    <row r="8" spans="1:11" s="50" customFormat="1">
      <c r="B8" s="117">
        <v>4</v>
      </c>
      <c r="C8" s="252" t="s">
        <v>535</v>
      </c>
      <c r="D8" s="256" t="s">
        <v>579</v>
      </c>
      <c r="E8" s="256" t="s">
        <v>580</v>
      </c>
      <c r="F8" s="256" t="s">
        <v>580</v>
      </c>
      <c r="G8" s="256" t="s">
        <v>581</v>
      </c>
    </row>
    <row r="9" spans="1:11" s="50" customFormat="1">
      <c r="B9" s="117">
        <v>5</v>
      </c>
      <c r="C9" s="252" t="s">
        <v>536</v>
      </c>
      <c r="D9" s="256" t="s">
        <v>580</v>
      </c>
      <c r="E9" s="256" t="s">
        <v>580</v>
      </c>
      <c r="F9" s="256" t="s">
        <v>580</v>
      </c>
      <c r="G9" s="256" t="s">
        <v>581</v>
      </c>
    </row>
    <row r="10" spans="1:11" s="50" customFormat="1">
      <c r="B10" s="117">
        <v>6</v>
      </c>
      <c r="C10" s="252" t="s">
        <v>537</v>
      </c>
      <c r="D10" s="256" t="s">
        <v>582</v>
      </c>
      <c r="E10" s="256" t="s">
        <v>582</v>
      </c>
      <c r="F10" s="256" t="s">
        <v>582</v>
      </c>
      <c r="G10" s="256" t="s">
        <v>582</v>
      </c>
    </row>
    <row r="11" spans="1:11" s="50" customFormat="1" ht="36">
      <c r="B11" s="117">
        <v>7</v>
      </c>
      <c r="C11" s="252" t="s">
        <v>538</v>
      </c>
      <c r="D11" s="256" t="s">
        <v>583</v>
      </c>
      <c r="E11" s="256" t="s">
        <v>584</v>
      </c>
      <c r="F11" s="256" t="s">
        <v>584</v>
      </c>
      <c r="G11" s="256" t="s">
        <v>585</v>
      </c>
    </row>
    <row r="12" spans="1:11">
      <c r="A12" s="50"/>
      <c r="B12" s="275">
        <v>8</v>
      </c>
      <c r="C12" s="252" t="s">
        <v>539</v>
      </c>
      <c r="D12" s="465" t="s">
        <v>962</v>
      </c>
      <c r="E12" s="466" t="s">
        <v>963</v>
      </c>
      <c r="F12" s="465" t="s">
        <v>964</v>
      </c>
      <c r="G12" s="465" t="s">
        <v>965</v>
      </c>
      <c r="H12" s="50"/>
      <c r="I12" s="50"/>
      <c r="J12" s="50"/>
      <c r="K12" s="50"/>
    </row>
    <row r="13" spans="1:11">
      <c r="A13" s="50"/>
      <c r="B13" s="117">
        <v>9</v>
      </c>
      <c r="C13" s="252" t="s">
        <v>540</v>
      </c>
      <c r="D13" s="261" t="s">
        <v>586</v>
      </c>
      <c r="E13" s="261" t="s">
        <v>587</v>
      </c>
      <c r="F13" s="261" t="s">
        <v>586</v>
      </c>
      <c r="G13" s="261" t="s">
        <v>587</v>
      </c>
      <c r="H13" s="50"/>
      <c r="I13" s="50"/>
      <c r="J13" s="50"/>
      <c r="K13" s="50"/>
    </row>
    <row r="14" spans="1:11" s="50" customFormat="1">
      <c r="A14" s="152"/>
      <c r="B14" s="117" t="s">
        <v>527</v>
      </c>
      <c r="C14" s="252" t="s">
        <v>541</v>
      </c>
      <c r="D14" s="259">
        <v>1</v>
      </c>
      <c r="E14" s="262">
        <v>0.99582000000000004</v>
      </c>
      <c r="F14" s="259">
        <v>1</v>
      </c>
      <c r="G14" s="259">
        <v>1</v>
      </c>
      <c r="I14" s="152"/>
      <c r="J14" s="152"/>
      <c r="K14" s="152"/>
    </row>
    <row r="15" spans="1:11">
      <c r="B15" s="117" t="s">
        <v>528</v>
      </c>
      <c r="C15" s="252" t="s">
        <v>542</v>
      </c>
      <c r="D15" s="259">
        <v>1</v>
      </c>
      <c r="E15" s="259">
        <v>1</v>
      </c>
      <c r="F15" s="259">
        <v>1</v>
      </c>
      <c r="G15" s="259">
        <v>1</v>
      </c>
      <c r="H15" s="50"/>
    </row>
    <row r="16" spans="1:11">
      <c r="B16" s="117">
        <v>10</v>
      </c>
      <c r="C16" s="252" t="s">
        <v>543</v>
      </c>
      <c r="D16" s="255" t="s">
        <v>588</v>
      </c>
      <c r="E16" s="255" t="s">
        <v>588</v>
      </c>
      <c r="F16" s="255" t="s">
        <v>588</v>
      </c>
      <c r="G16" s="255" t="s">
        <v>589</v>
      </c>
      <c r="H16" s="50"/>
    </row>
    <row r="17" spans="2:7">
      <c r="B17" s="117">
        <v>11</v>
      </c>
      <c r="C17" s="252" t="s">
        <v>544</v>
      </c>
      <c r="D17" s="263" t="s">
        <v>590</v>
      </c>
      <c r="E17" s="263" t="s">
        <v>591</v>
      </c>
      <c r="F17" s="263" t="s">
        <v>592</v>
      </c>
      <c r="G17" s="263" t="s">
        <v>593</v>
      </c>
    </row>
    <row r="18" spans="2:7">
      <c r="B18" s="117">
        <v>12</v>
      </c>
      <c r="C18" s="252" t="s">
        <v>545</v>
      </c>
      <c r="D18" s="254" t="s">
        <v>594</v>
      </c>
      <c r="E18" s="254" t="s">
        <v>595</v>
      </c>
      <c r="F18" s="254" t="s">
        <v>595</v>
      </c>
      <c r="G18" s="254" t="s">
        <v>596</v>
      </c>
    </row>
    <row r="19" spans="2:7">
      <c r="B19" s="117">
        <v>13</v>
      </c>
      <c r="C19" s="252" t="s">
        <v>546</v>
      </c>
      <c r="D19" s="263" t="s">
        <v>597</v>
      </c>
      <c r="E19" s="263" t="s">
        <v>598</v>
      </c>
      <c r="F19" s="263" t="s">
        <v>599</v>
      </c>
      <c r="G19" s="263" t="s">
        <v>597</v>
      </c>
    </row>
    <row r="20" spans="2:7">
      <c r="B20" s="117">
        <v>14</v>
      </c>
      <c r="C20" s="252" t="s">
        <v>547</v>
      </c>
      <c r="D20" s="255" t="s">
        <v>600</v>
      </c>
      <c r="E20" s="255" t="s">
        <v>600</v>
      </c>
      <c r="F20" s="255" t="s">
        <v>600</v>
      </c>
      <c r="G20" s="255" t="s">
        <v>600</v>
      </c>
    </row>
    <row r="21" spans="2:7" ht="36">
      <c r="B21" s="117">
        <v>15</v>
      </c>
      <c r="C21" s="252" t="s">
        <v>548</v>
      </c>
      <c r="D21" s="264" t="s">
        <v>601</v>
      </c>
      <c r="E21" s="264" t="s">
        <v>602</v>
      </c>
      <c r="F21" s="264" t="s">
        <v>603</v>
      </c>
      <c r="G21" s="264" t="s">
        <v>604</v>
      </c>
    </row>
    <row r="22" spans="2:7">
      <c r="B22" s="275">
        <v>16</v>
      </c>
      <c r="C22" s="252" t="s">
        <v>549</v>
      </c>
      <c r="D22" s="260" t="s">
        <v>605</v>
      </c>
      <c r="E22" s="260" t="s">
        <v>606</v>
      </c>
      <c r="F22" s="260" t="s">
        <v>605</v>
      </c>
      <c r="G22" s="260" t="s">
        <v>605</v>
      </c>
    </row>
    <row r="23" spans="2:7">
      <c r="C23" s="253" t="s">
        <v>550</v>
      </c>
      <c r="D23" s="274"/>
      <c r="E23" s="274"/>
      <c r="F23" s="274"/>
      <c r="G23" s="274"/>
    </row>
    <row r="24" spans="2:7">
      <c r="B24" s="117">
        <v>17</v>
      </c>
      <c r="C24" s="252" t="s">
        <v>551</v>
      </c>
      <c r="D24" s="254" t="s">
        <v>607</v>
      </c>
      <c r="E24" s="254" t="s">
        <v>608</v>
      </c>
      <c r="F24" s="254" t="s">
        <v>609</v>
      </c>
      <c r="G24" s="254" t="s">
        <v>608</v>
      </c>
    </row>
    <row r="25" spans="2:7" ht="36">
      <c r="B25" s="117">
        <v>18</v>
      </c>
      <c r="C25" s="252" t="s">
        <v>552</v>
      </c>
      <c r="D25" s="254" t="s">
        <v>610</v>
      </c>
      <c r="E25" s="254" t="s">
        <v>611</v>
      </c>
      <c r="F25" s="254" t="s">
        <v>612</v>
      </c>
      <c r="G25" s="254" t="s">
        <v>966</v>
      </c>
    </row>
    <row r="26" spans="2:7">
      <c r="B26" s="117">
        <v>19</v>
      </c>
      <c r="C26" s="252" t="s">
        <v>553</v>
      </c>
      <c r="D26" s="255" t="s">
        <v>600</v>
      </c>
      <c r="E26" s="255" t="s">
        <v>613</v>
      </c>
      <c r="F26" s="255" t="s">
        <v>613</v>
      </c>
      <c r="G26" s="255" t="s">
        <v>613</v>
      </c>
    </row>
    <row r="27" spans="2:7">
      <c r="B27" s="275" t="s">
        <v>529</v>
      </c>
      <c r="C27" s="252" t="s">
        <v>554</v>
      </c>
      <c r="D27" s="255" t="s">
        <v>614</v>
      </c>
      <c r="E27" s="255" t="s">
        <v>615</v>
      </c>
      <c r="F27" s="255" t="s">
        <v>615</v>
      </c>
      <c r="G27" s="255" t="s">
        <v>616</v>
      </c>
    </row>
    <row r="28" spans="2:7">
      <c r="B28" s="117" t="s">
        <v>530</v>
      </c>
      <c r="C28" s="252" t="s">
        <v>555</v>
      </c>
      <c r="D28" s="255" t="s">
        <v>614</v>
      </c>
      <c r="E28" s="255" t="s">
        <v>615</v>
      </c>
      <c r="F28" s="255" t="s">
        <v>615</v>
      </c>
      <c r="G28" s="255" t="s">
        <v>616</v>
      </c>
    </row>
    <row r="29" spans="2:7">
      <c r="B29" s="117">
        <v>21</v>
      </c>
      <c r="C29" s="252" t="s">
        <v>556</v>
      </c>
      <c r="D29" s="255" t="s">
        <v>613</v>
      </c>
      <c r="E29" s="255" t="s">
        <v>613</v>
      </c>
      <c r="F29" s="255" t="s">
        <v>613</v>
      </c>
      <c r="G29" s="255" t="s">
        <v>613</v>
      </c>
    </row>
    <row r="30" spans="2:7">
      <c r="B30" s="117">
        <v>22</v>
      </c>
      <c r="C30" s="252" t="s">
        <v>557</v>
      </c>
      <c r="D30" s="255" t="s">
        <v>617</v>
      </c>
      <c r="E30" s="255" t="s">
        <v>617</v>
      </c>
      <c r="F30" s="255" t="s">
        <v>617</v>
      </c>
      <c r="G30" s="255" t="s">
        <v>617</v>
      </c>
    </row>
    <row r="31" spans="2:7">
      <c r="B31" s="117">
        <v>23</v>
      </c>
      <c r="C31" s="252" t="s">
        <v>558</v>
      </c>
      <c r="D31" s="255" t="s">
        <v>618</v>
      </c>
      <c r="E31" s="255" t="s">
        <v>618</v>
      </c>
      <c r="F31" s="255" t="s">
        <v>618</v>
      </c>
      <c r="G31" s="255" t="s">
        <v>618</v>
      </c>
    </row>
    <row r="32" spans="2:7">
      <c r="B32" s="117">
        <v>24</v>
      </c>
      <c r="C32" s="252" t="s">
        <v>559</v>
      </c>
      <c r="D32" s="260" t="s">
        <v>606</v>
      </c>
      <c r="E32" s="260" t="s">
        <v>606</v>
      </c>
      <c r="F32" s="260" t="s">
        <v>606</v>
      </c>
      <c r="G32" s="260" t="s">
        <v>606</v>
      </c>
    </row>
    <row r="33" spans="2:7">
      <c r="B33" s="117">
        <v>25</v>
      </c>
      <c r="C33" s="252" t="s">
        <v>560</v>
      </c>
      <c r="D33" s="260" t="s">
        <v>606</v>
      </c>
      <c r="E33" s="260" t="s">
        <v>606</v>
      </c>
      <c r="F33" s="260" t="s">
        <v>606</v>
      </c>
      <c r="G33" s="260" t="s">
        <v>606</v>
      </c>
    </row>
    <row r="34" spans="2:7">
      <c r="B34" s="117">
        <v>26</v>
      </c>
      <c r="C34" s="252" t="s">
        <v>561</v>
      </c>
      <c r="D34" s="260" t="s">
        <v>606</v>
      </c>
      <c r="E34" s="260" t="s">
        <v>606</v>
      </c>
      <c r="F34" s="260" t="s">
        <v>606</v>
      </c>
      <c r="G34" s="260" t="s">
        <v>606</v>
      </c>
    </row>
    <row r="35" spans="2:7">
      <c r="B35" s="117">
        <v>27</v>
      </c>
      <c r="C35" s="252" t="s">
        <v>562</v>
      </c>
      <c r="D35" s="260" t="s">
        <v>606</v>
      </c>
      <c r="E35" s="260" t="s">
        <v>606</v>
      </c>
      <c r="F35" s="260" t="s">
        <v>606</v>
      </c>
      <c r="G35" s="260" t="s">
        <v>606</v>
      </c>
    </row>
    <row r="36" spans="2:7">
      <c r="B36" s="117">
        <v>28</v>
      </c>
      <c r="C36" s="252" t="s">
        <v>563</v>
      </c>
      <c r="D36" s="260" t="s">
        <v>606</v>
      </c>
      <c r="E36" s="260" t="s">
        <v>606</v>
      </c>
      <c r="F36" s="260" t="s">
        <v>606</v>
      </c>
      <c r="G36" s="260" t="s">
        <v>606</v>
      </c>
    </row>
    <row r="37" spans="2:7">
      <c r="B37" s="117">
        <v>29</v>
      </c>
      <c r="C37" s="252" t="s">
        <v>564</v>
      </c>
      <c r="D37" s="260" t="s">
        <v>606</v>
      </c>
      <c r="E37" s="260" t="s">
        <v>606</v>
      </c>
      <c r="F37" s="260" t="s">
        <v>606</v>
      </c>
      <c r="G37" s="260" t="s">
        <v>606</v>
      </c>
    </row>
    <row r="38" spans="2:7">
      <c r="B38" s="117">
        <v>30</v>
      </c>
      <c r="C38" s="252" t="s">
        <v>565</v>
      </c>
      <c r="D38" s="255" t="s">
        <v>600</v>
      </c>
      <c r="E38" s="255" t="s">
        <v>613</v>
      </c>
      <c r="F38" s="255" t="s">
        <v>613</v>
      </c>
      <c r="G38" s="255" t="s">
        <v>600</v>
      </c>
    </row>
    <row r="39" spans="2:7" ht="84">
      <c r="B39" s="275">
        <v>31</v>
      </c>
      <c r="C39" s="252" t="s">
        <v>566</v>
      </c>
      <c r="D39" s="265" t="s">
        <v>619</v>
      </c>
      <c r="E39" s="265" t="s">
        <v>620</v>
      </c>
      <c r="F39" s="265" t="s">
        <v>620</v>
      </c>
      <c r="G39" s="265" t="s">
        <v>621</v>
      </c>
    </row>
    <row r="40" spans="2:7">
      <c r="B40" s="275">
        <v>32</v>
      </c>
      <c r="C40" s="252" t="s">
        <v>567</v>
      </c>
      <c r="D40" s="255" t="s">
        <v>622</v>
      </c>
      <c r="E40" s="260" t="s">
        <v>606</v>
      </c>
      <c r="F40" s="260" t="s">
        <v>606</v>
      </c>
      <c r="G40" s="260" t="s">
        <v>623</v>
      </c>
    </row>
    <row r="41" spans="2:7">
      <c r="B41" s="117">
        <v>33</v>
      </c>
      <c r="C41" s="252" t="s">
        <v>568</v>
      </c>
      <c r="D41" s="255" t="s">
        <v>624</v>
      </c>
      <c r="E41" s="260" t="s">
        <v>606</v>
      </c>
      <c r="F41" s="260" t="s">
        <v>606</v>
      </c>
      <c r="G41" s="260" t="s">
        <v>625</v>
      </c>
    </row>
    <row r="42" spans="2:7">
      <c r="B42" s="117">
        <v>34</v>
      </c>
      <c r="C42" s="252" t="s">
        <v>569</v>
      </c>
      <c r="D42" s="260" t="s">
        <v>606</v>
      </c>
      <c r="E42" s="260" t="s">
        <v>606</v>
      </c>
      <c r="F42" s="260" t="s">
        <v>606</v>
      </c>
      <c r="G42" s="260" t="s">
        <v>626</v>
      </c>
    </row>
    <row r="43" spans="2:7">
      <c r="B43" s="117">
        <v>35</v>
      </c>
      <c r="C43" s="252" t="s">
        <v>570</v>
      </c>
      <c r="D43" s="254" t="s">
        <v>627</v>
      </c>
      <c r="E43" s="254" t="s">
        <v>628</v>
      </c>
      <c r="F43" s="254" t="s">
        <v>629</v>
      </c>
      <c r="G43" s="254" t="s">
        <v>630</v>
      </c>
    </row>
    <row r="44" spans="2:7" ht="36">
      <c r="B44" s="117">
        <v>36</v>
      </c>
      <c r="C44" s="252" t="s">
        <v>571</v>
      </c>
      <c r="D44" s="254" t="s">
        <v>631</v>
      </c>
      <c r="E44" s="254" t="s">
        <v>613</v>
      </c>
      <c r="F44" s="254" t="s">
        <v>613</v>
      </c>
      <c r="G44" s="254" t="s">
        <v>613</v>
      </c>
    </row>
    <row r="45" spans="2:7" ht="24.75" thickBot="1">
      <c r="B45" s="276">
        <v>37</v>
      </c>
      <c r="C45" s="277" t="s">
        <v>572</v>
      </c>
      <c r="D45" s="278" t="s">
        <v>632</v>
      </c>
      <c r="E45" s="278"/>
      <c r="F45" s="278"/>
      <c r="G45" s="278"/>
    </row>
    <row r="46" spans="2:7">
      <c r="B46" s="117"/>
    </row>
    <row r="47" spans="2:7">
      <c r="B47" s="117"/>
    </row>
  </sheetData>
  <mergeCells count="1">
    <mergeCell ref="B2:K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showGridLines="0" workbookViewId="0">
      <selection activeCell="B4" sqref="B4"/>
    </sheetView>
  </sheetViews>
  <sheetFormatPr defaultRowHeight="12.75"/>
  <cols>
    <col min="1" max="1" width="3.7109375" customWidth="1"/>
    <col min="2" max="2" width="33.7109375" customWidth="1"/>
    <col min="3" max="3" width="32.42578125" style="483" customWidth="1"/>
    <col min="4" max="5" width="17.5703125" customWidth="1"/>
    <col min="6" max="6" width="13.28515625" customWidth="1"/>
    <col min="8" max="8" width="17.5703125" style="532" customWidth="1"/>
  </cols>
  <sheetData>
    <row r="1" spans="2:8" ht="21" customHeight="1"/>
    <row r="2" spans="2:8" ht="48" customHeight="1">
      <c r="B2" s="478" t="s">
        <v>515</v>
      </c>
      <c r="C2" s="534"/>
      <c r="D2" s="478"/>
      <c r="E2" s="478"/>
      <c r="F2" s="251"/>
      <c r="G2" s="251"/>
      <c r="H2" s="535"/>
    </row>
    <row r="3" spans="2:8" ht="21.75" customHeight="1">
      <c r="B3" s="538" t="s">
        <v>967</v>
      </c>
      <c r="C3" s="536" t="s">
        <v>1023</v>
      </c>
      <c r="D3" s="557" t="s">
        <v>1044</v>
      </c>
      <c r="E3" s="557"/>
      <c r="F3" s="557"/>
      <c r="G3" s="557"/>
      <c r="H3" s="533"/>
    </row>
    <row r="4" spans="2:8" ht="38.25" customHeight="1">
      <c r="B4" s="524" t="s">
        <v>1055</v>
      </c>
      <c r="C4" s="537"/>
      <c r="D4" s="490" t="s">
        <v>1045</v>
      </c>
      <c r="E4" s="490" t="s">
        <v>1046</v>
      </c>
      <c r="F4" s="490" t="s">
        <v>1047</v>
      </c>
      <c r="G4" s="490" t="s">
        <v>261</v>
      </c>
      <c r="H4" s="489" t="s">
        <v>1048</v>
      </c>
    </row>
    <row r="5" spans="2:8">
      <c r="B5" s="525" t="s">
        <v>1020</v>
      </c>
      <c r="C5" s="526" t="s">
        <v>1045</v>
      </c>
      <c r="D5" s="527" t="s">
        <v>1049</v>
      </c>
      <c r="E5" s="527"/>
      <c r="F5" s="527"/>
      <c r="G5" s="527"/>
      <c r="H5" s="527" t="s">
        <v>1050</v>
      </c>
    </row>
    <row r="6" spans="2:8" s="337" customFormat="1">
      <c r="B6" s="525" t="s">
        <v>1019</v>
      </c>
      <c r="C6" s="526" t="s">
        <v>1045</v>
      </c>
      <c r="D6" s="527" t="s">
        <v>1049</v>
      </c>
      <c r="E6" s="527"/>
      <c r="F6" s="527"/>
      <c r="G6" s="527"/>
      <c r="H6" s="527" t="s">
        <v>160</v>
      </c>
    </row>
    <row r="7" spans="2:8" s="337" customFormat="1">
      <c r="B7" s="528" t="s">
        <v>1021</v>
      </c>
      <c r="C7" s="526" t="s">
        <v>1045</v>
      </c>
      <c r="D7" s="527" t="s">
        <v>1049</v>
      </c>
      <c r="E7" s="527"/>
      <c r="F7" s="527"/>
      <c r="G7" s="527"/>
      <c r="H7" s="527" t="s">
        <v>1051</v>
      </c>
    </row>
    <row r="8" spans="2:8" s="337" customFormat="1">
      <c r="B8" s="528" t="s">
        <v>1024</v>
      </c>
      <c r="C8" s="526" t="s">
        <v>1045</v>
      </c>
      <c r="D8" s="551" t="s">
        <v>1049</v>
      </c>
      <c r="E8" s="527"/>
      <c r="F8" s="527"/>
      <c r="G8" s="527"/>
      <c r="H8" s="527" t="s">
        <v>478</v>
      </c>
    </row>
    <row r="9" spans="2:8" s="337" customFormat="1">
      <c r="B9" s="529" t="s">
        <v>1022</v>
      </c>
      <c r="C9" s="530" t="s">
        <v>1047</v>
      </c>
      <c r="D9" s="531"/>
      <c r="E9" s="531"/>
      <c r="F9" s="531" t="s">
        <v>1049</v>
      </c>
      <c r="G9" s="531"/>
      <c r="H9" s="531" t="s">
        <v>1052</v>
      </c>
    </row>
    <row r="14" spans="2:8">
      <c r="B14" t="s">
        <v>41</v>
      </c>
    </row>
  </sheetData>
  <mergeCells count="1">
    <mergeCell ref="D3:G3"/>
  </mergeCells>
  <conditionalFormatting sqref="C5:E9 C3:D3">
    <cfRule type="cellIs" dxfId="142" priority="8" stopIfTrue="1" operator="lessThan">
      <formula>0</formula>
    </cfRule>
  </conditionalFormatting>
  <conditionalFormatting sqref="D4:E4">
    <cfRule type="cellIs" dxfId="141" priority="7" stopIfTrue="1" operator="lessThan">
      <formula>0</formula>
    </cfRule>
  </conditionalFormatting>
  <conditionalFormatting sqref="F5:F9">
    <cfRule type="cellIs" dxfId="140" priority="6" stopIfTrue="1" operator="lessThan">
      <formula>0</formula>
    </cfRule>
  </conditionalFormatting>
  <conditionalFormatting sqref="F4">
    <cfRule type="cellIs" dxfId="139" priority="5" stopIfTrue="1" operator="lessThan">
      <formula>0</formula>
    </cfRule>
  </conditionalFormatting>
  <conditionalFormatting sqref="G5:G9">
    <cfRule type="cellIs" dxfId="138" priority="4" stopIfTrue="1" operator="lessThan">
      <formula>0</formula>
    </cfRule>
  </conditionalFormatting>
  <conditionalFormatting sqref="G4">
    <cfRule type="cellIs" dxfId="137" priority="3" stopIfTrue="1" operator="lessThan">
      <formula>0</formula>
    </cfRule>
  </conditionalFormatting>
  <conditionalFormatting sqref="H5:H9">
    <cfRule type="cellIs" dxfId="136" priority="2" stopIfTrue="1" operator="lessThan">
      <formula>0</formula>
    </cfRule>
  </conditionalFormatting>
  <conditionalFormatting sqref="H4">
    <cfRule type="cellIs" dxfId="135" priority="1" stopIfTrue="1" operator="lessThan">
      <formula>0</formula>
    </cfRule>
  </conditionalFormatting>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B1" sqref="B1"/>
    </sheetView>
  </sheetViews>
  <sheetFormatPr defaultColWidth="10" defaultRowHeight="12.75"/>
  <cols>
    <col min="1" max="1" width="3.7109375" style="50" customWidth="1"/>
    <col min="2" max="2" width="6.7109375" style="251" customWidth="1"/>
    <col min="3" max="3" width="110" style="251" customWidth="1"/>
    <col min="4" max="4" width="16.85546875" style="251" customWidth="1"/>
    <col min="5" max="7" width="16.85546875" style="314" customWidth="1"/>
    <col min="8" max="8" width="7.5703125" style="313" customWidth="1"/>
    <col min="9" max="9" width="10.28515625" style="251" customWidth="1"/>
    <col min="10" max="16" width="10" style="50"/>
    <col min="17" max="16384" width="10" style="251"/>
  </cols>
  <sheetData>
    <row r="1" spans="2:9" s="50" customFormat="1" ht="21" customHeight="1">
      <c r="E1" s="295"/>
      <c r="F1" s="295"/>
      <c r="G1" s="295"/>
      <c r="H1" s="295"/>
    </row>
    <row r="2" spans="2:9" s="50" customFormat="1" ht="48" customHeight="1">
      <c r="B2" s="296" t="s">
        <v>799</v>
      </c>
      <c r="C2" s="297"/>
      <c r="E2" s="295"/>
      <c r="F2" s="295"/>
      <c r="G2" s="295"/>
      <c r="H2" s="295"/>
    </row>
    <row r="3" spans="2:9" ht="18">
      <c r="B3" s="298"/>
      <c r="C3" s="298"/>
      <c r="D3" s="298"/>
      <c r="E3" s="298"/>
      <c r="F3" s="298"/>
      <c r="G3" s="298"/>
      <c r="H3" s="50"/>
      <c r="I3" s="343"/>
    </row>
    <row r="4" spans="2:9" ht="15">
      <c r="B4" s="614" t="s">
        <v>800</v>
      </c>
      <c r="C4" s="614"/>
      <c r="D4" s="299"/>
      <c r="E4" s="299"/>
      <c r="F4" s="299"/>
      <c r="G4" s="299"/>
      <c r="H4" s="300"/>
      <c r="I4" s="50"/>
    </row>
    <row r="5" spans="2:9" ht="15">
      <c r="B5" s="614"/>
      <c r="C5" s="614"/>
      <c r="D5" s="467">
        <v>43830</v>
      </c>
      <c r="E5" s="467">
        <v>43738</v>
      </c>
      <c r="F5" s="342" t="s">
        <v>968</v>
      </c>
      <c r="G5" s="342" t="s">
        <v>969</v>
      </c>
      <c r="H5" s="301"/>
      <c r="I5" s="50"/>
    </row>
    <row r="6" spans="2:9" s="152" customFormat="1" ht="12.75" customHeight="1">
      <c r="B6" s="302" t="s">
        <v>801</v>
      </c>
      <c r="C6" s="302"/>
      <c r="D6" s="315"/>
      <c r="E6" s="315"/>
      <c r="F6" s="315"/>
      <c r="G6" s="315"/>
    </row>
    <row r="7" spans="2:9" s="50" customFormat="1" ht="12.75" customHeight="1">
      <c r="B7" s="303">
        <v>1</v>
      </c>
      <c r="C7" s="303" t="s">
        <v>802</v>
      </c>
      <c r="D7" s="304">
        <v>9806.951549989999</v>
      </c>
      <c r="E7" s="304">
        <v>9264.1807245000036</v>
      </c>
      <c r="F7" s="304">
        <v>9294.733517050001</v>
      </c>
      <c r="G7" s="304">
        <v>9304.520409113682</v>
      </c>
      <c r="H7" s="305"/>
    </row>
    <row r="8" spans="2:9" s="50" customFormat="1" ht="12.75" customHeight="1">
      <c r="B8" s="303">
        <v>2</v>
      </c>
      <c r="C8" s="303" t="s">
        <v>803</v>
      </c>
      <c r="D8" s="304">
        <v>9663.4078159899982</v>
      </c>
      <c r="E8" s="304">
        <v>9120.1873975000035</v>
      </c>
      <c r="F8" s="304">
        <v>9151.5476700500003</v>
      </c>
      <c r="G8" s="304">
        <v>9304.520409113682</v>
      </c>
      <c r="H8" s="305"/>
    </row>
    <row r="9" spans="2:9" s="50" customFormat="1" ht="12.75" customHeight="1">
      <c r="B9" s="303">
        <v>3</v>
      </c>
      <c r="C9" s="303" t="s">
        <v>804</v>
      </c>
      <c r="D9" s="304">
        <v>10721.959174989999</v>
      </c>
      <c r="E9" s="304">
        <v>10178.624849500004</v>
      </c>
      <c r="F9" s="304">
        <v>10209.042892050002</v>
      </c>
      <c r="G9" s="304">
        <v>10219.129909113683</v>
      </c>
      <c r="H9" s="305"/>
    </row>
    <row r="10" spans="2:9" s="50" customFormat="1" ht="12.75" customHeight="1">
      <c r="B10" s="303">
        <v>4</v>
      </c>
      <c r="C10" s="303" t="s">
        <v>805</v>
      </c>
      <c r="D10" s="304">
        <v>10578.415440989998</v>
      </c>
      <c r="E10" s="304">
        <v>10034.631522500003</v>
      </c>
      <c r="F10" s="304">
        <v>10065.857045050001</v>
      </c>
      <c r="G10" s="304">
        <v>10075.990871113701</v>
      </c>
      <c r="H10" s="305"/>
    </row>
    <row r="11" spans="2:9" s="50" customFormat="1" ht="12.75" customHeight="1">
      <c r="B11" s="303">
        <v>5</v>
      </c>
      <c r="C11" s="303" t="s">
        <v>806</v>
      </c>
      <c r="D11" s="304">
        <v>12619.849987489999</v>
      </c>
      <c r="E11" s="304">
        <v>12082.776619680004</v>
      </c>
      <c r="F11" s="304">
        <v>12105.653135910001</v>
      </c>
      <c r="G11" s="304">
        <v>12116.273755653683</v>
      </c>
      <c r="H11" s="305"/>
    </row>
    <row r="12" spans="2:9" s="50" customFormat="1" ht="12.75" customHeight="1">
      <c r="B12" s="303">
        <v>6</v>
      </c>
      <c r="C12" s="303" t="s">
        <v>807</v>
      </c>
      <c r="D12" s="304">
        <v>12476.306253489998</v>
      </c>
      <c r="E12" s="304">
        <v>11938.783292680004</v>
      </c>
      <c r="F12" s="304">
        <v>11962.46728891</v>
      </c>
      <c r="G12" s="304">
        <v>11973.1347176537</v>
      </c>
      <c r="H12" s="305"/>
    </row>
    <row r="13" spans="2:9" s="152" customFormat="1" ht="12.75" customHeight="1">
      <c r="B13" s="302" t="s">
        <v>808</v>
      </c>
      <c r="C13" s="302"/>
      <c r="D13" s="316"/>
      <c r="E13" s="316"/>
      <c r="F13" s="316"/>
      <c r="G13" s="316"/>
    </row>
    <row r="14" spans="2:9" s="50" customFormat="1" ht="12.75" customHeight="1">
      <c r="B14" s="303">
        <v>7</v>
      </c>
      <c r="C14" s="303" t="s">
        <v>759</v>
      </c>
      <c r="D14" s="304">
        <v>55159.821640441754</v>
      </c>
      <c r="E14" s="304">
        <v>57040.376327018203</v>
      </c>
      <c r="F14" s="304">
        <v>55921.579415069689</v>
      </c>
      <c r="G14" s="304">
        <v>55174.08528032645</v>
      </c>
      <c r="H14" s="305"/>
    </row>
    <row r="15" spans="2:9" s="50" customFormat="1" ht="12.75" customHeight="1">
      <c r="B15" s="303">
        <v>8</v>
      </c>
      <c r="C15" s="303" t="s">
        <v>809</v>
      </c>
      <c r="D15" s="306">
        <v>55153.341088371752</v>
      </c>
      <c r="E15" s="304">
        <v>57031.501540809739</v>
      </c>
      <c r="F15" s="304">
        <v>55919.31285863417</v>
      </c>
      <c r="G15" s="304">
        <v>55161.335732105836</v>
      </c>
      <c r="H15" s="305"/>
    </row>
    <row r="16" spans="2:9" s="152" customFormat="1" ht="12.75" customHeight="1">
      <c r="B16" s="302" t="s">
        <v>810</v>
      </c>
      <c r="C16" s="302"/>
      <c r="D16" s="316"/>
      <c r="E16" s="316"/>
      <c r="F16" s="316"/>
      <c r="G16" s="316"/>
    </row>
    <row r="17" spans="2:12" s="50" customFormat="1" ht="12.75" customHeight="1">
      <c r="B17" s="303">
        <v>9</v>
      </c>
      <c r="C17" s="303" t="s">
        <v>811</v>
      </c>
      <c r="D17" s="307">
        <v>0.17779157470661211</v>
      </c>
      <c r="E17" s="307">
        <v>0.16241443905256736</v>
      </c>
      <c r="F17" s="307">
        <v>0.16621013952523067</v>
      </c>
      <c r="G17" s="307">
        <v>0.16863932336783871</v>
      </c>
      <c r="H17" s="308"/>
    </row>
    <row r="18" spans="2:12" s="50" customFormat="1" ht="12.75" customHeight="1">
      <c r="B18" s="303">
        <v>10</v>
      </c>
      <c r="C18" s="303" t="s">
        <v>812</v>
      </c>
      <c r="D18" s="307">
        <v>0.17520983543873431</v>
      </c>
      <c r="E18" s="307">
        <v>0.15991490932382199</v>
      </c>
      <c r="F18" s="307">
        <v>0.16365629694315822</v>
      </c>
      <c r="G18" s="307">
        <v>0.16867830130694467</v>
      </c>
      <c r="H18" s="308"/>
    </row>
    <row r="19" spans="2:12" s="50" customFormat="1" ht="12.75" customHeight="1">
      <c r="B19" s="303">
        <v>11</v>
      </c>
      <c r="C19" s="303" t="s">
        <v>813</v>
      </c>
      <c r="D19" s="307">
        <v>0.19437987390316244</v>
      </c>
      <c r="E19" s="307">
        <v>0.17844596240292887</v>
      </c>
      <c r="F19" s="307">
        <v>0.18255998844873253</v>
      </c>
      <c r="G19" s="307">
        <v>0.18521611834963292</v>
      </c>
      <c r="H19" s="308"/>
    </row>
    <row r="20" spans="2:12" s="50" customFormat="1" ht="12.75" customHeight="1">
      <c r="B20" s="303">
        <v>12</v>
      </c>
      <c r="C20" s="303" t="s">
        <v>814</v>
      </c>
      <c r="D20" s="307">
        <v>0.19180008377081434</v>
      </c>
      <c r="E20" s="307">
        <v>0.17594892737164869</v>
      </c>
      <c r="F20" s="307">
        <v>0.18000680856892526</v>
      </c>
      <c r="G20" s="307">
        <v>0.18525892771602681</v>
      </c>
      <c r="H20" s="308"/>
    </row>
    <row r="21" spans="2:12" s="50" customFormat="1" ht="12.75" customHeight="1">
      <c r="B21" s="303">
        <v>13</v>
      </c>
      <c r="C21" s="303" t="s">
        <v>815</v>
      </c>
      <c r="D21" s="307">
        <v>0.22878699771279629</v>
      </c>
      <c r="E21" s="307">
        <v>0.21182848707743848</v>
      </c>
      <c r="F21" s="307">
        <v>0.21647552273260331</v>
      </c>
      <c r="G21" s="307">
        <v>0.21960080885969868</v>
      </c>
      <c r="H21" s="308"/>
    </row>
    <row r="22" spans="2:12" s="50" customFormat="1" ht="12.75" customHeight="1">
      <c r="B22" s="303">
        <v>14</v>
      </c>
      <c r="C22" s="303" t="s">
        <v>816</v>
      </c>
      <c r="D22" s="307">
        <v>0.22621125043901355</v>
      </c>
      <c r="E22" s="307">
        <v>0.20933664676769961</v>
      </c>
      <c r="F22" s="307">
        <v>0.21392371753836648</v>
      </c>
      <c r="G22" s="307">
        <v>0.21705664953078566</v>
      </c>
      <c r="H22" s="308"/>
      <c r="L22" s="50" t="s">
        <v>41</v>
      </c>
    </row>
    <row r="23" spans="2:12" s="152" customFormat="1" ht="12.75" customHeight="1">
      <c r="B23" s="302" t="s">
        <v>817</v>
      </c>
      <c r="C23" s="302"/>
      <c r="D23" s="317"/>
      <c r="E23" s="317"/>
      <c r="F23" s="317"/>
      <c r="G23" s="317"/>
    </row>
    <row r="24" spans="2:12" s="50" customFormat="1" ht="12.75" customHeight="1">
      <c r="B24" s="303">
        <v>15</v>
      </c>
      <c r="C24" s="303" t="s">
        <v>818</v>
      </c>
      <c r="D24" s="304">
        <v>164788.71419287997</v>
      </c>
      <c r="E24" s="304">
        <v>181463.25537539003</v>
      </c>
      <c r="F24" s="304">
        <v>169320.90632071</v>
      </c>
      <c r="G24" s="304">
        <v>155695.60523227003</v>
      </c>
      <c r="H24" s="305"/>
    </row>
    <row r="25" spans="2:12" s="50" customFormat="1" ht="12.75" customHeight="1">
      <c r="B25" s="303">
        <v>16</v>
      </c>
      <c r="C25" s="303" t="s">
        <v>819</v>
      </c>
      <c r="D25" s="307">
        <v>6.5064887653230222E-2</v>
      </c>
      <c r="E25" s="307">
        <v>5.6075373653194219E-2</v>
      </c>
      <c r="F25" s="307">
        <v>6.0294048230010625E-2</v>
      </c>
      <c r="G25" s="307">
        <v>6.5635313815472732E-2</v>
      </c>
      <c r="H25" s="308"/>
    </row>
    <row r="26" spans="2:12" s="50" customFormat="1" ht="12.75" customHeight="1" thickBot="1">
      <c r="B26" s="318">
        <v>17</v>
      </c>
      <c r="C26" s="318" t="s">
        <v>820</v>
      </c>
      <c r="D26" s="319">
        <v>6.4193810193872242E-2</v>
      </c>
      <c r="E26" s="319">
        <v>5.5298421169296931E-2</v>
      </c>
      <c r="F26" s="319">
        <v>5.9448400459092186E-2</v>
      </c>
      <c r="G26" s="319">
        <v>6.4715961995729571E-2</v>
      </c>
      <c r="H26" s="308"/>
    </row>
    <row r="27" spans="2:12" s="50" customFormat="1">
      <c r="E27" s="295"/>
      <c r="F27" s="295"/>
      <c r="G27" s="295"/>
      <c r="H27" s="295"/>
    </row>
    <row r="28" spans="2:12" s="50" customFormat="1">
      <c r="D28" s="309" t="s">
        <v>41</v>
      </c>
      <c r="E28" s="309"/>
      <c r="F28" s="309"/>
      <c r="G28" s="309"/>
      <c r="H28" s="295"/>
    </row>
    <row r="29" spans="2:12" s="50" customFormat="1">
      <c r="D29" s="310"/>
      <c r="E29" s="309"/>
      <c r="F29" s="309"/>
      <c r="G29" s="309"/>
      <c r="H29" s="295"/>
    </row>
    <row r="30" spans="2:12" s="50" customFormat="1">
      <c r="D30" s="309"/>
      <c r="E30" s="309"/>
      <c r="F30" s="309"/>
      <c r="G30" s="309"/>
      <c r="H30" s="295"/>
    </row>
    <row r="31" spans="2:12" s="50" customFormat="1">
      <c r="D31" s="309"/>
      <c r="E31" s="309"/>
      <c r="F31" s="309"/>
      <c r="G31" s="309"/>
      <c r="H31" s="295"/>
    </row>
    <row r="32" spans="2:12" s="50" customFormat="1">
      <c r="D32" s="309"/>
      <c r="E32" s="309"/>
      <c r="F32" s="309"/>
      <c r="G32" s="309"/>
      <c r="H32" s="295"/>
    </row>
    <row r="33" spans="4:8" s="50" customFormat="1">
      <c r="D33" s="309"/>
      <c r="E33" s="309"/>
      <c r="F33" s="309"/>
      <c r="G33" s="309"/>
      <c r="H33" s="295"/>
    </row>
    <row r="34" spans="4:8" s="50" customFormat="1">
      <c r="D34" s="309"/>
      <c r="E34" s="309"/>
      <c r="F34" s="309"/>
      <c r="G34" s="309"/>
      <c r="H34" s="295"/>
    </row>
    <row r="35" spans="4:8" s="50" customFormat="1">
      <c r="D35" s="309"/>
      <c r="E35" s="309"/>
      <c r="F35" s="309"/>
      <c r="G35" s="309"/>
      <c r="H35" s="295"/>
    </row>
    <row r="36" spans="4:8" s="50" customFormat="1">
      <c r="D36" s="309"/>
      <c r="E36" s="309"/>
      <c r="F36" s="309"/>
      <c r="G36" s="309"/>
      <c r="H36" s="295"/>
    </row>
    <row r="37" spans="4:8" s="50" customFormat="1">
      <c r="E37" s="295"/>
      <c r="F37" s="295"/>
      <c r="G37" s="295"/>
      <c r="H37" s="295"/>
    </row>
    <row r="38" spans="4:8" s="50" customFormat="1">
      <c r="D38" s="311"/>
      <c r="E38" s="311"/>
      <c r="F38" s="311"/>
      <c r="G38" s="311"/>
      <c r="H38" s="295"/>
    </row>
    <row r="39" spans="4:8" s="50" customFormat="1">
      <c r="D39" s="311"/>
      <c r="E39" s="311"/>
      <c r="F39" s="311"/>
      <c r="G39" s="311"/>
      <c r="H39" s="295"/>
    </row>
    <row r="40" spans="4:8" s="50" customFormat="1">
      <c r="D40" s="311"/>
      <c r="E40" s="311"/>
      <c r="F40" s="311"/>
      <c r="G40" s="311"/>
      <c r="H40" s="295"/>
    </row>
    <row r="41" spans="4:8" s="50" customFormat="1">
      <c r="D41" s="311"/>
      <c r="E41" s="311"/>
      <c r="F41" s="311"/>
      <c r="G41" s="311"/>
      <c r="H41" s="295"/>
    </row>
    <row r="42" spans="4:8" s="50" customFormat="1">
      <c r="D42" s="311"/>
      <c r="E42" s="311"/>
      <c r="F42" s="311"/>
      <c r="G42" s="311"/>
      <c r="H42" s="295"/>
    </row>
    <row r="43" spans="4:8">
      <c r="D43" s="312"/>
      <c r="E43" s="312"/>
      <c r="F43" s="312"/>
      <c r="G43" s="312"/>
    </row>
    <row r="44" spans="4:8">
      <c r="D44" s="312"/>
      <c r="E44" s="312"/>
      <c r="F44" s="312"/>
      <c r="G44" s="312"/>
    </row>
    <row r="45" spans="4:8">
      <c r="D45" s="312"/>
      <c r="E45" s="312"/>
      <c r="F45" s="312"/>
      <c r="G45" s="312"/>
    </row>
    <row r="46" spans="4:8">
      <c r="D46" s="312"/>
      <c r="E46" s="312"/>
      <c r="F46" s="312"/>
      <c r="G46" s="312"/>
    </row>
    <row r="47" spans="4:8">
      <c r="D47" s="312"/>
      <c r="E47" s="312"/>
      <c r="F47" s="312"/>
      <c r="G47" s="312"/>
    </row>
    <row r="48" spans="4:8">
      <c r="D48" s="312"/>
      <c r="E48" s="312"/>
      <c r="F48" s="312"/>
      <c r="G48" s="312"/>
    </row>
  </sheetData>
  <mergeCells count="1">
    <mergeCell ref="B4:C5"/>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selection activeCell="G1" sqref="G1"/>
    </sheetView>
  </sheetViews>
  <sheetFormatPr defaultRowHeight="12.75"/>
  <cols>
    <col min="1" max="1" width="3.7109375" style="31" customWidth="1"/>
    <col min="2" max="2" width="16.5703125" style="31" customWidth="1"/>
    <col min="3" max="3" width="87.5703125" style="31" customWidth="1"/>
    <col min="4" max="4" width="21.5703125" style="31" customWidth="1"/>
    <col min="5" max="16384" width="9.140625" style="1"/>
  </cols>
  <sheetData>
    <row r="1" spans="1:4" ht="21" customHeight="1">
      <c r="A1" s="344"/>
      <c r="B1" s="117"/>
      <c r="C1" s="344" t="s">
        <v>41</v>
      </c>
      <c r="D1" s="345"/>
    </row>
    <row r="2" spans="1:4" ht="48" customHeight="1">
      <c r="A2" s="344"/>
      <c r="B2" s="296" t="s">
        <v>526</v>
      </c>
      <c r="C2" s="344"/>
      <c r="D2" s="345"/>
    </row>
    <row r="3" spans="1:4" ht="26.25" customHeight="1">
      <c r="A3" s="346" t="s">
        <v>821</v>
      </c>
      <c r="B3" s="281" t="s">
        <v>1000</v>
      </c>
      <c r="C3" s="281"/>
      <c r="D3" s="281" t="s">
        <v>967</v>
      </c>
    </row>
    <row r="4" spans="1:4">
      <c r="A4" s="347"/>
      <c r="B4" s="360"/>
      <c r="C4" s="360"/>
      <c r="D4" s="380" t="s">
        <v>822</v>
      </c>
    </row>
    <row r="5" spans="1:4">
      <c r="A5" s="347"/>
      <c r="B5" s="364">
        <v>1</v>
      </c>
      <c r="C5" s="365" t="s">
        <v>823</v>
      </c>
      <c r="D5" s="366">
        <v>147738</v>
      </c>
    </row>
    <row r="6" spans="1:4" ht="24">
      <c r="A6" s="347"/>
      <c r="B6" s="349">
        <v>2</v>
      </c>
      <c r="C6" s="350" t="s">
        <v>824</v>
      </c>
      <c r="D6" s="282">
        <v>0</v>
      </c>
    </row>
    <row r="7" spans="1:4" ht="36">
      <c r="A7" s="347"/>
      <c r="B7" s="349">
        <v>3</v>
      </c>
      <c r="C7" s="350" t="s">
        <v>825</v>
      </c>
      <c r="D7" s="282">
        <v>0</v>
      </c>
    </row>
    <row r="8" spans="1:4">
      <c r="A8" s="347"/>
      <c r="B8" s="349">
        <v>4</v>
      </c>
      <c r="C8" s="350" t="s">
        <v>826</v>
      </c>
      <c r="D8" s="282">
        <v>5444</v>
      </c>
    </row>
    <row r="9" spans="1:4">
      <c r="A9" s="347"/>
      <c r="B9" s="349">
        <v>5</v>
      </c>
      <c r="C9" s="350" t="s">
        <v>827</v>
      </c>
      <c r="D9" s="282">
        <v>649</v>
      </c>
    </row>
    <row r="10" spans="1:4" ht="24">
      <c r="A10" s="347"/>
      <c r="B10" s="349">
        <v>6</v>
      </c>
      <c r="C10" s="350" t="s">
        <v>828</v>
      </c>
      <c r="D10" s="282">
        <v>30730</v>
      </c>
    </row>
    <row r="11" spans="1:4" ht="24">
      <c r="A11" s="347"/>
      <c r="B11" s="349" t="s">
        <v>829</v>
      </c>
      <c r="C11" s="350" t="s">
        <v>830</v>
      </c>
      <c r="D11" s="282">
        <v>0</v>
      </c>
    </row>
    <row r="12" spans="1:4" ht="24">
      <c r="A12" s="347"/>
      <c r="B12" s="349" t="s">
        <v>831</v>
      </c>
      <c r="C12" s="350" t="s">
        <v>832</v>
      </c>
      <c r="D12" s="282"/>
    </row>
    <row r="13" spans="1:4">
      <c r="A13" s="347"/>
      <c r="B13" s="349">
        <v>7</v>
      </c>
      <c r="C13" s="347" t="s">
        <v>223</v>
      </c>
      <c r="D13" s="282">
        <v>-19772</v>
      </c>
    </row>
    <row r="14" spans="1:4">
      <c r="A14" s="347"/>
      <c r="B14" s="362">
        <v>8</v>
      </c>
      <c r="C14" s="363" t="s">
        <v>833</v>
      </c>
      <c r="D14" s="382">
        <f>SUM(D5:D13)</f>
        <v>164789</v>
      </c>
    </row>
    <row r="15" spans="1:4">
      <c r="A15" s="347"/>
      <c r="B15" s="348"/>
      <c r="C15" s="351"/>
      <c r="D15" s="282"/>
    </row>
    <row r="16" spans="1:4" ht="26.25" customHeight="1">
      <c r="A16" s="347"/>
      <c r="B16" s="281" t="s">
        <v>1001</v>
      </c>
      <c r="C16" s="281"/>
      <c r="D16" s="281" t="s">
        <v>967</v>
      </c>
    </row>
    <row r="17" spans="1:4" ht="24">
      <c r="A17" s="347"/>
      <c r="B17" s="360"/>
      <c r="C17" s="361"/>
      <c r="D17" s="381" t="s">
        <v>834</v>
      </c>
    </row>
    <row r="18" spans="1:4">
      <c r="A18" s="347"/>
      <c r="B18" s="615" t="s">
        <v>835</v>
      </c>
      <c r="C18" s="615"/>
      <c r="D18" s="615"/>
    </row>
    <row r="19" spans="1:4">
      <c r="A19" s="347"/>
      <c r="B19" s="349">
        <v>1</v>
      </c>
      <c r="C19" s="353" t="s">
        <v>836</v>
      </c>
      <c r="D19" s="282">
        <v>116393</v>
      </c>
    </row>
    <row r="20" spans="1:4">
      <c r="A20" s="347"/>
      <c r="B20" s="349">
        <v>2</v>
      </c>
      <c r="C20" s="353" t="s">
        <v>837</v>
      </c>
      <c r="D20" s="282">
        <v>-962</v>
      </c>
    </row>
    <row r="21" spans="1:4" ht="12.75" customHeight="1">
      <c r="A21" s="347"/>
      <c r="B21" s="362">
        <v>3</v>
      </c>
      <c r="C21" s="367" t="s">
        <v>838</v>
      </c>
      <c r="D21" s="383">
        <f>+D19+D20</f>
        <v>115431</v>
      </c>
    </row>
    <row r="22" spans="1:4">
      <c r="A22" s="347"/>
      <c r="B22" s="615" t="s">
        <v>839</v>
      </c>
      <c r="C22" s="615"/>
      <c r="D22" s="615"/>
    </row>
    <row r="23" spans="1:4" ht="12.75" customHeight="1">
      <c r="A23" s="347"/>
      <c r="B23" s="349">
        <v>4</v>
      </c>
      <c r="C23" s="350" t="s">
        <v>840</v>
      </c>
      <c r="D23" s="282">
        <v>1664</v>
      </c>
    </row>
    <row r="24" spans="1:4" ht="12.75" customHeight="1">
      <c r="A24" s="347"/>
      <c r="B24" s="349">
        <v>5</v>
      </c>
      <c r="C24" s="354" t="s">
        <v>841</v>
      </c>
      <c r="D24" s="282">
        <v>848</v>
      </c>
    </row>
    <row r="25" spans="1:4" ht="12.75" customHeight="1">
      <c r="A25" s="347"/>
      <c r="B25" s="349" t="s">
        <v>842</v>
      </c>
      <c r="C25" s="354" t="s">
        <v>843</v>
      </c>
      <c r="D25" s="282">
        <v>0</v>
      </c>
    </row>
    <row r="26" spans="1:4" ht="24">
      <c r="A26" s="347"/>
      <c r="B26" s="349">
        <v>6</v>
      </c>
      <c r="C26" s="350" t="s">
        <v>844</v>
      </c>
      <c r="D26" s="282">
        <v>0</v>
      </c>
    </row>
    <row r="27" spans="1:4" ht="12.75" customHeight="1">
      <c r="A27" s="347"/>
      <c r="B27" s="349">
        <v>7</v>
      </c>
      <c r="C27" s="354" t="s">
        <v>845</v>
      </c>
      <c r="D27" s="282">
        <v>-195</v>
      </c>
    </row>
    <row r="28" spans="1:4" ht="12.75" customHeight="1">
      <c r="A28" s="347"/>
      <c r="B28" s="349">
        <v>8</v>
      </c>
      <c r="C28" s="354" t="s">
        <v>846</v>
      </c>
      <c r="D28" s="282"/>
    </row>
    <row r="29" spans="1:4" ht="12.75" customHeight="1">
      <c r="A29" s="347"/>
      <c r="B29" s="349">
        <v>9</v>
      </c>
      <c r="C29" s="354" t="s">
        <v>847</v>
      </c>
      <c r="D29" s="282"/>
    </row>
    <row r="30" spans="1:4" ht="12.75" customHeight="1">
      <c r="A30" s="347"/>
      <c r="B30" s="349">
        <v>10</v>
      </c>
      <c r="C30" s="354" t="s">
        <v>848</v>
      </c>
      <c r="D30" s="282">
        <v>0</v>
      </c>
    </row>
    <row r="31" spans="1:4" ht="12.75" customHeight="1">
      <c r="A31" s="347"/>
      <c r="B31" s="362">
        <v>11</v>
      </c>
      <c r="C31" s="363" t="s">
        <v>849</v>
      </c>
      <c r="D31" s="382">
        <f>SUM(D23:D30)</f>
        <v>2317</v>
      </c>
    </row>
    <row r="32" spans="1:4">
      <c r="A32" s="347"/>
      <c r="B32" s="615" t="s">
        <v>850</v>
      </c>
      <c r="C32" s="615"/>
      <c r="D32" s="615"/>
    </row>
    <row r="33" spans="1:4">
      <c r="A33" s="347"/>
      <c r="B33" s="349">
        <v>12</v>
      </c>
      <c r="C33" s="350" t="s">
        <v>851</v>
      </c>
      <c r="D33" s="282">
        <v>15661</v>
      </c>
    </row>
    <row r="34" spans="1:4">
      <c r="A34" s="347"/>
      <c r="B34" s="349">
        <v>13</v>
      </c>
      <c r="C34" s="350" t="s">
        <v>852</v>
      </c>
      <c r="D34" s="282"/>
    </row>
    <row r="35" spans="1:4">
      <c r="A35" s="347"/>
      <c r="B35" s="349">
        <v>14</v>
      </c>
      <c r="C35" s="350" t="s">
        <v>853</v>
      </c>
      <c r="D35" s="282">
        <v>649</v>
      </c>
    </row>
    <row r="36" spans="1:4" ht="24">
      <c r="A36" s="347"/>
      <c r="B36" s="349" t="s">
        <v>854</v>
      </c>
      <c r="C36" s="350" t="s">
        <v>855</v>
      </c>
      <c r="D36" s="282"/>
    </row>
    <row r="37" spans="1:4">
      <c r="A37" s="347"/>
      <c r="B37" s="349">
        <v>15</v>
      </c>
      <c r="C37" s="350" t="s">
        <v>856</v>
      </c>
      <c r="D37" s="282"/>
    </row>
    <row r="38" spans="1:4">
      <c r="A38" s="347"/>
      <c r="B38" s="349" t="s">
        <v>857</v>
      </c>
      <c r="C38" s="350" t="s">
        <v>858</v>
      </c>
      <c r="D38" s="282"/>
    </row>
    <row r="39" spans="1:4">
      <c r="A39" s="347"/>
      <c r="B39" s="362">
        <v>16</v>
      </c>
      <c r="C39" s="363" t="s">
        <v>859</v>
      </c>
      <c r="D39" s="382">
        <f>SUM(D33:D38)</f>
        <v>16310</v>
      </c>
    </row>
    <row r="40" spans="1:4">
      <c r="A40" s="347"/>
      <c r="B40" s="615" t="s">
        <v>860</v>
      </c>
      <c r="C40" s="615"/>
      <c r="D40" s="615"/>
    </row>
    <row r="41" spans="1:4">
      <c r="A41" s="347"/>
      <c r="B41" s="349">
        <v>17</v>
      </c>
      <c r="C41" s="354" t="s">
        <v>861</v>
      </c>
      <c r="D41" s="355">
        <v>30730</v>
      </c>
    </row>
    <row r="42" spans="1:4">
      <c r="A42" s="347"/>
      <c r="B42" s="349">
        <v>18</v>
      </c>
      <c r="C42" s="354" t="s">
        <v>862</v>
      </c>
      <c r="D42" s="282"/>
    </row>
    <row r="43" spans="1:4">
      <c r="A43" s="347"/>
      <c r="B43" s="362">
        <v>19</v>
      </c>
      <c r="C43" s="363" t="s">
        <v>863</v>
      </c>
      <c r="D43" s="382">
        <f>+D41+D42</f>
        <v>30730</v>
      </c>
    </row>
    <row r="44" spans="1:4">
      <c r="A44" s="347"/>
      <c r="B44" s="615" t="s">
        <v>864</v>
      </c>
      <c r="C44" s="615"/>
      <c r="D44" s="615"/>
    </row>
    <row r="45" spans="1:4" ht="24">
      <c r="A45" s="347"/>
      <c r="B45" s="349" t="s">
        <v>865</v>
      </c>
      <c r="C45" s="350" t="s">
        <v>866</v>
      </c>
      <c r="D45" s="282"/>
    </row>
    <row r="46" spans="1:4" ht="26.25" customHeight="1">
      <c r="A46" s="347"/>
      <c r="B46" s="349" t="s">
        <v>867</v>
      </c>
      <c r="C46" s="353" t="s">
        <v>868</v>
      </c>
      <c r="D46" s="282"/>
    </row>
    <row r="47" spans="1:4">
      <c r="A47" s="347"/>
      <c r="B47" s="615" t="s">
        <v>869</v>
      </c>
      <c r="C47" s="615"/>
      <c r="D47" s="615"/>
    </row>
    <row r="48" spans="1:4" s="368" customFormat="1">
      <c r="A48" s="347"/>
      <c r="B48" s="349">
        <v>20</v>
      </c>
      <c r="C48" s="347" t="s">
        <v>804</v>
      </c>
      <c r="D48" s="282">
        <v>10722</v>
      </c>
    </row>
    <row r="49" spans="1:4" s="368" customFormat="1">
      <c r="A49" s="347"/>
      <c r="B49" s="349">
        <v>21</v>
      </c>
      <c r="C49" s="347" t="s">
        <v>870</v>
      </c>
      <c r="D49" s="356">
        <v>164789</v>
      </c>
    </row>
    <row r="50" spans="1:4">
      <c r="A50" s="347"/>
      <c r="B50" s="615" t="s">
        <v>819</v>
      </c>
      <c r="C50" s="615"/>
      <c r="D50" s="615"/>
    </row>
    <row r="51" spans="1:4">
      <c r="A51" s="347"/>
      <c r="B51" s="362">
        <v>22</v>
      </c>
      <c r="C51" s="363" t="s">
        <v>819</v>
      </c>
      <c r="D51" s="384">
        <f>+D48/D49*100</f>
        <v>6.5065022543980486</v>
      </c>
    </row>
    <row r="52" spans="1:4">
      <c r="A52" s="347"/>
      <c r="B52" s="615" t="s">
        <v>871</v>
      </c>
      <c r="C52" s="615"/>
      <c r="D52" s="615"/>
    </row>
    <row r="53" spans="1:4">
      <c r="A53" s="347"/>
      <c r="B53" s="349" t="s">
        <v>872</v>
      </c>
      <c r="C53" s="350" t="s">
        <v>873</v>
      </c>
      <c r="D53" s="369" t="s">
        <v>874</v>
      </c>
    </row>
    <row r="54" spans="1:4">
      <c r="A54" s="347"/>
      <c r="B54" s="349" t="s">
        <v>875</v>
      </c>
      <c r="C54" s="353" t="s">
        <v>876</v>
      </c>
      <c r="D54" s="282"/>
    </row>
    <row r="55" spans="1:4">
      <c r="A55" s="347"/>
      <c r="B55" s="349"/>
      <c r="C55" s="353"/>
      <c r="D55" s="282"/>
    </row>
    <row r="56" spans="1:4" ht="26.25" customHeight="1">
      <c r="A56" s="357"/>
      <c r="B56" s="281" t="s">
        <v>1002</v>
      </c>
      <c r="C56" s="281"/>
      <c r="D56" s="281" t="s">
        <v>967</v>
      </c>
    </row>
    <row r="57" spans="1:4" ht="24">
      <c r="A57" s="358"/>
      <c r="B57" s="360"/>
      <c r="C57" s="361"/>
      <c r="D57" s="381" t="s">
        <v>834</v>
      </c>
    </row>
    <row r="58" spans="1:4">
      <c r="A58" s="347"/>
      <c r="B58" s="349" t="s">
        <v>877</v>
      </c>
      <c r="C58" s="353" t="s">
        <v>878</v>
      </c>
      <c r="D58" s="282">
        <v>116393</v>
      </c>
    </row>
    <row r="59" spans="1:4">
      <c r="A59" s="347"/>
      <c r="B59" s="349" t="s">
        <v>879</v>
      </c>
      <c r="C59" s="370" t="s">
        <v>880</v>
      </c>
      <c r="D59" s="282">
        <v>40769</v>
      </c>
    </row>
    <row r="60" spans="1:4">
      <c r="A60" s="347"/>
      <c r="B60" s="349" t="s">
        <v>881</v>
      </c>
      <c r="C60" s="370" t="s">
        <v>882</v>
      </c>
      <c r="D60" s="282">
        <v>75624</v>
      </c>
    </row>
    <row r="61" spans="1:4" s="375" customFormat="1">
      <c r="A61" s="371"/>
      <c r="B61" s="372" t="s">
        <v>883</v>
      </c>
      <c r="C61" s="373" t="s">
        <v>884</v>
      </c>
      <c r="D61" s="374"/>
    </row>
    <row r="62" spans="1:4" s="375" customFormat="1">
      <c r="A62" s="371"/>
      <c r="B62" s="372" t="s">
        <v>885</v>
      </c>
      <c r="C62" s="373" t="s">
        <v>886</v>
      </c>
      <c r="D62" s="374">
        <v>6774</v>
      </c>
    </row>
    <row r="63" spans="1:4" s="375" customFormat="1">
      <c r="A63" s="371"/>
      <c r="B63" s="372" t="s">
        <v>887</v>
      </c>
      <c r="C63" s="373" t="s">
        <v>888</v>
      </c>
      <c r="D63" s="374"/>
    </row>
    <row r="64" spans="1:4" s="375" customFormat="1">
      <c r="A64" s="371"/>
      <c r="B64" s="372" t="s">
        <v>889</v>
      </c>
      <c r="C64" s="373" t="s">
        <v>890</v>
      </c>
      <c r="D64" s="374">
        <v>1603</v>
      </c>
    </row>
    <row r="65" spans="1:4" s="375" customFormat="1">
      <c r="A65" s="371"/>
      <c r="B65" s="372" t="s">
        <v>891</v>
      </c>
      <c r="C65" s="373" t="s">
        <v>892</v>
      </c>
      <c r="D65" s="374">
        <v>9498</v>
      </c>
    </row>
    <row r="66" spans="1:4" s="375" customFormat="1">
      <c r="A66" s="371"/>
      <c r="B66" s="372" t="s">
        <v>893</v>
      </c>
      <c r="C66" s="373" t="s">
        <v>894</v>
      </c>
      <c r="D66" s="374">
        <v>5502</v>
      </c>
    </row>
    <row r="67" spans="1:4" s="375" customFormat="1">
      <c r="A67" s="371"/>
      <c r="B67" s="372" t="s">
        <v>895</v>
      </c>
      <c r="C67" s="373" t="s">
        <v>896</v>
      </c>
      <c r="D67" s="374">
        <v>45169</v>
      </c>
    </row>
    <row r="68" spans="1:4" s="375" customFormat="1">
      <c r="A68" s="371"/>
      <c r="B68" s="372" t="s">
        <v>897</v>
      </c>
      <c r="C68" s="373" t="s">
        <v>898</v>
      </c>
      <c r="D68" s="374">
        <v>414</v>
      </c>
    </row>
    <row r="69" spans="1:4" s="375" customFormat="1">
      <c r="A69" s="371"/>
      <c r="B69" s="372" t="s">
        <v>899</v>
      </c>
      <c r="C69" s="373" t="s">
        <v>900</v>
      </c>
      <c r="D69" s="374">
        <v>6663</v>
      </c>
    </row>
    <row r="70" spans="1:4">
      <c r="A70" s="358"/>
      <c r="B70" s="359"/>
      <c r="C70" s="352"/>
      <c r="D70" s="357"/>
    </row>
    <row r="71" spans="1:4">
      <c r="A71" s="68"/>
      <c r="B71" s="68"/>
      <c r="C71" s="68"/>
      <c r="D71" s="68"/>
    </row>
    <row r="72" spans="1:4">
      <c r="A72" s="68"/>
      <c r="B72" s="68"/>
      <c r="C72" s="68"/>
      <c r="D72" s="68"/>
    </row>
  </sheetData>
  <mergeCells count="8">
    <mergeCell ref="B50:D50"/>
    <mergeCell ref="B52:D52"/>
    <mergeCell ref="B18:D18"/>
    <mergeCell ref="B22:D22"/>
    <mergeCell ref="B32:D32"/>
    <mergeCell ref="B40:D40"/>
    <mergeCell ref="B44:D44"/>
    <mergeCell ref="B47:D47"/>
  </mergeCells>
  <conditionalFormatting sqref="D53">
    <cfRule type="cellIs" dxfId="2" priority="4" stopIfTrue="1" operator="lessThan">
      <formula>0</formula>
    </cfRule>
  </conditionalFormatting>
  <pageMargins left="0.7" right="0.7" top="0.75" bottom="0.75" header="0.3" footer="0.3"/>
  <pageSetup paperSize="9" orientation="portrait" r:id="rId1"/>
  <ignoredErrors>
    <ignoredError sqref="B50:D51 B49:C49" unlockedFormula="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T10" sqref="T10"/>
    </sheetView>
  </sheetViews>
  <sheetFormatPr defaultRowHeight="12.75"/>
  <cols>
    <col min="1" max="1" width="3.7109375" style="1" customWidth="1"/>
    <col min="2" max="2" width="37.7109375" style="1" customWidth="1"/>
    <col min="3" max="3" width="9.140625" style="1"/>
    <col min="4" max="4" width="11.42578125" style="1" customWidth="1"/>
    <col min="5" max="5" width="1.7109375" style="1" customWidth="1"/>
    <col min="6" max="7" width="15.5703125" style="1" customWidth="1"/>
    <col min="8" max="8" width="1.7109375" style="1" customWidth="1"/>
    <col min="9" max="10" width="9.140625" style="1"/>
    <col min="11" max="11" width="1.7109375" style="1" customWidth="1"/>
    <col min="12" max="14" width="13.85546875" style="1" customWidth="1"/>
    <col min="15" max="15" width="9.140625" style="1"/>
    <col min="16" max="17" width="13.42578125" style="1" customWidth="1"/>
    <col min="18" max="16384" width="9.140625" style="1"/>
  </cols>
  <sheetData>
    <row r="1" spans="2:17" ht="21" customHeight="1"/>
    <row r="2" spans="2:17" s="470" customFormat="1" ht="48" customHeight="1">
      <c r="B2" s="469" t="s">
        <v>973</v>
      </c>
      <c r="C2" s="469"/>
      <c r="D2" s="469"/>
      <c r="E2" s="469"/>
      <c r="F2" s="469"/>
      <c r="G2" s="469"/>
      <c r="H2" s="469"/>
      <c r="I2" s="469"/>
      <c r="J2" s="469"/>
      <c r="K2" s="469"/>
      <c r="L2" s="469"/>
      <c r="M2" s="469"/>
      <c r="N2" s="469"/>
      <c r="O2" s="469"/>
      <c r="P2" s="469"/>
      <c r="Q2" s="469"/>
    </row>
    <row r="3" spans="2:17" ht="30" customHeight="1">
      <c r="B3" s="619" t="s">
        <v>1003</v>
      </c>
      <c r="C3" s="571" t="s">
        <v>974</v>
      </c>
      <c r="D3" s="571"/>
      <c r="E3" s="464"/>
      <c r="F3" s="571" t="s">
        <v>975</v>
      </c>
      <c r="G3" s="571"/>
      <c r="H3" s="464"/>
      <c r="I3" s="571" t="s">
        <v>976</v>
      </c>
      <c r="J3" s="571"/>
      <c r="K3" s="464"/>
      <c r="L3" s="571" t="s">
        <v>977</v>
      </c>
      <c r="M3" s="571"/>
      <c r="N3" s="571"/>
      <c r="O3" s="571"/>
      <c r="P3" s="574" t="s">
        <v>978</v>
      </c>
      <c r="Q3" s="574" t="s">
        <v>979</v>
      </c>
    </row>
    <row r="4" spans="2:17" ht="51">
      <c r="B4" s="619"/>
      <c r="C4" s="464" t="s">
        <v>980</v>
      </c>
      <c r="D4" s="464" t="s">
        <v>981</v>
      </c>
      <c r="E4" s="464"/>
      <c r="F4" s="464" t="s">
        <v>982</v>
      </c>
      <c r="G4" s="464" t="s">
        <v>983</v>
      </c>
      <c r="H4" s="464"/>
      <c r="I4" s="464" t="s">
        <v>980</v>
      </c>
      <c r="J4" s="464" t="s">
        <v>984</v>
      </c>
      <c r="K4" s="464"/>
      <c r="L4" s="464" t="s">
        <v>985</v>
      </c>
      <c r="M4" s="464" t="s">
        <v>986</v>
      </c>
      <c r="N4" s="464" t="s">
        <v>987</v>
      </c>
      <c r="O4" s="464" t="s">
        <v>70</v>
      </c>
      <c r="P4" s="574"/>
      <c r="Q4" s="574"/>
    </row>
    <row r="5" spans="2:17" ht="12.75" customHeight="1">
      <c r="B5" s="659" t="s">
        <v>141</v>
      </c>
      <c r="C5" s="660">
        <v>6393</v>
      </c>
      <c r="D5" s="660">
        <v>94889</v>
      </c>
      <c r="E5" s="660"/>
      <c r="F5" s="660">
        <v>22037</v>
      </c>
      <c r="G5" s="660"/>
      <c r="H5" s="660"/>
      <c r="I5" s="660"/>
      <c r="J5" s="660"/>
      <c r="K5" s="660"/>
      <c r="L5" s="660">
        <v>3044</v>
      </c>
      <c r="M5" s="660">
        <v>3253</v>
      </c>
      <c r="N5" s="660"/>
      <c r="O5" s="660">
        <f>SUM(L5:N5)</f>
        <v>6297</v>
      </c>
      <c r="P5" s="661">
        <v>0.91788015979292248</v>
      </c>
      <c r="Q5" s="662">
        <v>0.01</v>
      </c>
    </row>
    <row r="6" spans="2:17" ht="12.75" customHeight="1">
      <c r="B6" s="659" t="s">
        <v>996</v>
      </c>
      <c r="C6" s="660">
        <v>4</v>
      </c>
      <c r="D6" s="660">
        <v>503</v>
      </c>
      <c r="E6" s="660"/>
      <c r="F6" s="660"/>
      <c r="G6" s="660"/>
      <c r="H6" s="660"/>
      <c r="I6" s="660"/>
      <c r="J6" s="660"/>
      <c r="K6" s="660"/>
      <c r="L6" s="660">
        <v>2</v>
      </c>
      <c r="M6" s="660"/>
      <c r="N6" s="660"/>
      <c r="O6" s="660">
        <f t="shared" ref="O6:O17" si="0">SUM(L6:N6)</f>
        <v>2</v>
      </c>
      <c r="P6" s="661">
        <v>2.5772085754521362E-4</v>
      </c>
      <c r="Q6" s="662">
        <v>0.01</v>
      </c>
    </row>
    <row r="7" spans="2:17" ht="12.75" customHeight="1">
      <c r="B7" s="659" t="s">
        <v>522</v>
      </c>
      <c r="C7" s="660"/>
      <c r="D7" s="660">
        <v>231</v>
      </c>
      <c r="E7" s="660"/>
      <c r="F7" s="660">
        <v>49</v>
      </c>
      <c r="G7" s="660"/>
      <c r="H7" s="660"/>
      <c r="I7" s="660"/>
      <c r="J7" s="660"/>
      <c r="K7" s="660"/>
      <c r="L7" s="660">
        <v>6</v>
      </c>
      <c r="M7" s="660">
        <v>49</v>
      </c>
      <c r="N7" s="660"/>
      <c r="O7" s="660">
        <f t="shared" si="0"/>
        <v>55</v>
      </c>
      <c r="P7" s="661">
        <v>7.990951363449612E-3</v>
      </c>
      <c r="Q7" s="662">
        <v>2.5000000000000001E-2</v>
      </c>
    </row>
    <row r="8" spans="2:17" ht="12.75" customHeight="1">
      <c r="B8" s="659" t="s">
        <v>989</v>
      </c>
      <c r="C8" s="660"/>
      <c r="D8" s="660">
        <v>82</v>
      </c>
      <c r="E8" s="660"/>
      <c r="F8" s="660">
        <v>1</v>
      </c>
      <c r="G8" s="660"/>
      <c r="H8" s="660"/>
      <c r="I8" s="660"/>
      <c r="J8" s="660"/>
      <c r="K8" s="660"/>
      <c r="L8" s="660">
        <v>3</v>
      </c>
      <c r="M8" s="660">
        <v>1</v>
      </c>
      <c r="N8" s="660"/>
      <c r="O8" s="660">
        <f t="shared" si="0"/>
        <v>4</v>
      </c>
      <c r="P8" s="661">
        <v>4.7788332650370468E-4</v>
      </c>
      <c r="Q8" s="662">
        <v>0.01</v>
      </c>
    </row>
    <row r="9" spans="2:17" ht="12.75" customHeight="1">
      <c r="B9" s="659" t="s">
        <v>988</v>
      </c>
      <c r="C9" s="660"/>
      <c r="D9" s="660">
        <v>79</v>
      </c>
      <c r="E9" s="660"/>
      <c r="F9" s="660">
        <v>327</v>
      </c>
      <c r="G9" s="660"/>
      <c r="H9" s="660"/>
      <c r="I9" s="660"/>
      <c r="J9" s="660"/>
      <c r="K9" s="660"/>
      <c r="L9" s="660">
        <v>2</v>
      </c>
      <c r="M9" s="660">
        <v>115</v>
      </c>
      <c r="N9" s="660"/>
      <c r="O9" s="660">
        <f t="shared" si="0"/>
        <v>117</v>
      </c>
      <c r="P9" s="661">
        <v>1.6989619807645958E-2</v>
      </c>
      <c r="Q9" s="662">
        <v>2.5000000000000001E-2</v>
      </c>
    </row>
    <row r="10" spans="2:17" ht="12.75" customHeight="1">
      <c r="B10" s="659" t="s">
        <v>992</v>
      </c>
      <c r="C10" s="660"/>
      <c r="D10" s="660">
        <v>5</v>
      </c>
      <c r="E10" s="660"/>
      <c r="F10" s="660"/>
      <c r="G10" s="660"/>
      <c r="H10" s="660"/>
      <c r="I10" s="660"/>
      <c r="J10" s="660"/>
      <c r="K10" s="660"/>
      <c r="L10" s="660"/>
      <c r="M10" s="660"/>
      <c r="N10" s="660"/>
      <c r="O10" s="660"/>
      <c r="P10" s="661">
        <v>8.4981532293690521E-6</v>
      </c>
      <c r="Q10" s="662">
        <v>0.02</v>
      </c>
    </row>
    <row r="11" spans="2:17" ht="12.75" customHeight="1">
      <c r="B11" s="659" t="s">
        <v>997</v>
      </c>
      <c r="C11" s="660"/>
      <c r="D11" s="660">
        <v>82</v>
      </c>
      <c r="E11" s="660"/>
      <c r="F11" s="660"/>
      <c r="G11" s="660"/>
      <c r="H11" s="660"/>
      <c r="I11" s="660"/>
      <c r="J11" s="660"/>
      <c r="K11" s="660"/>
      <c r="L11" s="660">
        <v>3</v>
      </c>
      <c r="M11" s="660"/>
      <c r="N11" s="660"/>
      <c r="O11" s="660">
        <f t="shared" si="0"/>
        <v>3</v>
      </c>
      <c r="P11" s="661">
        <v>4.3917508785813817E-4</v>
      </c>
      <c r="Q11" s="662">
        <v>2.5000000000000001E-3</v>
      </c>
    </row>
    <row r="12" spans="2:17" ht="12.75" customHeight="1">
      <c r="B12" s="659" t="s">
        <v>991</v>
      </c>
      <c r="C12" s="660"/>
      <c r="D12" s="660">
        <v>41</v>
      </c>
      <c r="E12" s="660"/>
      <c r="F12" s="660"/>
      <c r="G12" s="660"/>
      <c r="H12" s="660"/>
      <c r="I12" s="660"/>
      <c r="J12" s="660"/>
      <c r="K12" s="660"/>
      <c r="L12" s="660">
        <v>1</v>
      </c>
      <c r="M12" s="660"/>
      <c r="N12" s="660"/>
      <c r="O12" s="660">
        <f t="shared" si="0"/>
        <v>1</v>
      </c>
      <c r="P12" s="661">
        <v>1.5115468223310619E-4</v>
      </c>
      <c r="Q12" s="662">
        <v>1.4999999999999999E-2</v>
      </c>
    </row>
    <row r="13" spans="2:17" ht="12.75" customHeight="1">
      <c r="B13" s="659" t="s">
        <v>990</v>
      </c>
      <c r="C13" s="660"/>
      <c r="D13" s="660">
        <v>38</v>
      </c>
      <c r="E13" s="660"/>
      <c r="F13" s="660"/>
      <c r="G13" s="660"/>
      <c r="H13" s="660"/>
      <c r="I13" s="660"/>
      <c r="J13" s="660"/>
      <c r="K13" s="660"/>
      <c r="L13" s="660"/>
      <c r="M13" s="660"/>
      <c r="N13" s="660"/>
      <c r="O13" s="660"/>
      <c r="P13" s="661">
        <v>3.912880180817269E-6</v>
      </c>
      <c r="Q13" s="662">
        <v>1.7500000000000002E-2</v>
      </c>
    </row>
    <row r="14" spans="2:17" ht="12.75" customHeight="1">
      <c r="B14" s="659" t="s">
        <v>993</v>
      </c>
      <c r="C14" s="660"/>
      <c r="D14" s="660">
        <v>28</v>
      </c>
      <c r="E14" s="660"/>
      <c r="F14" s="660"/>
      <c r="G14" s="660"/>
      <c r="H14" s="660"/>
      <c r="I14" s="660"/>
      <c r="J14" s="660"/>
      <c r="K14" s="660"/>
      <c r="L14" s="660"/>
      <c r="M14" s="660"/>
      <c r="N14" s="660"/>
      <c r="O14" s="660"/>
      <c r="P14" s="661">
        <v>5.6548258349861321E-5</v>
      </c>
      <c r="Q14" s="662">
        <v>0.01</v>
      </c>
    </row>
    <row r="15" spans="2:17" ht="12.75" customHeight="1">
      <c r="B15" s="659" t="s">
        <v>998</v>
      </c>
      <c r="C15" s="660"/>
      <c r="D15" s="660">
        <v>19</v>
      </c>
      <c r="E15" s="660"/>
      <c r="F15" s="660"/>
      <c r="G15" s="660"/>
      <c r="H15" s="660"/>
      <c r="I15" s="660"/>
      <c r="J15" s="660"/>
      <c r="K15" s="660"/>
      <c r="L15" s="660"/>
      <c r="M15" s="660"/>
      <c r="N15" s="660"/>
      <c r="O15" s="660"/>
      <c r="P15" s="661">
        <v>4.1863892999771584E-5</v>
      </c>
      <c r="Q15" s="662">
        <v>1.4999999999999999E-2</v>
      </c>
    </row>
    <row r="16" spans="2:17" ht="12.75" customHeight="1">
      <c r="B16" s="659" t="s">
        <v>999</v>
      </c>
      <c r="C16" s="660"/>
      <c r="D16" s="660">
        <v>1</v>
      </c>
      <c r="E16" s="660"/>
      <c r="F16" s="660"/>
      <c r="G16" s="660"/>
      <c r="H16" s="660"/>
      <c r="I16" s="660"/>
      <c r="J16" s="660"/>
      <c r="K16" s="660"/>
      <c r="L16" s="660"/>
      <c r="M16" s="660"/>
      <c r="N16" s="660"/>
      <c r="O16" s="660"/>
      <c r="P16" s="661">
        <v>1.2474910241406377E-6</v>
      </c>
      <c r="Q16" s="662">
        <v>5.0000000000000001E-3</v>
      </c>
    </row>
    <row r="17" spans="1:17" ht="12.75" customHeight="1">
      <c r="B17" s="659" t="s">
        <v>994</v>
      </c>
      <c r="C17" s="660">
        <v>87</v>
      </c>
      <c r="D17" s="660">
        <v>7213</v>
      </c>
      <c r="E17" s="660"/>
      <c r="F17" s="660">
        <v>622</v>
      </c>
      <c r="G17" s="660"/>
      <c r="H17" s="660"/>
      <c r="I17" s="660"/>
      <c r="J17" s="660"/>
      <c r="K17" s="660"/>
      <c r="L17" s="660">
        <v>169</v>
      </c>
      <c r="M17" s="660">
        <v>213</v>
      </c>
      <c r="N17" s="660"/>
      <c r="O17" s="660">
        <f t="shared" si="0"/>
        <v>382</v>
      </c>
      <c r="P17" s="661">
        <v>5.5701264406057924E-2</v>
      </c>
      <c r="Q17" s="662">
        <v>0</v>
      </c>
    </row>
    <row r="18" spans="1:17">
      <c r="A18" s="1" t="s">
        <v>41</v>
      </c>
      <c r="B18" s="283" t="s">
        <v>70</v>
      </c>
      <c r="C18" s="663">
        <f>SUM(C5:C17)</f>
        <v>6484</v>
      </c>
      <c r="D18" s="663">
        <f>SUM(D5:D17)</f>
        <v>103211</v>
      </c>
      <c r="E18" s="663"/>
      <c r="F18" s="663">
        <f>SUM(F5:F17)</f>
        <v>23036</v>
      </c>
      <c r="G18" s="663"/>
      <c r="H18" s="663"/>
      <c r="I18" s="663"/>
      <c r="J18" s="663"/>
      <c r="K18" s="663"/>
      <c r="L18" s="663">
        <f>SUM(L5:L17)</f>
        <v>3230</v>
      </c>
      <c r="M18" s="663">
        <f>SUM(M5:M17)</f>
        <v>3631</v>
      </c>
      <c r="N18" s="663"/>
      <c r="O18" s="663">
        <f>SUM(O5:O17)</f>
        <v>6861</v>
      </c>
      <c r="P18" s="663">
        <f>SUM(P5:P17)</f>
        <v>1</v>
      </c>
      <c r="Q18" s="664"/>
    </row>
    <row r="19" spans="1:17">
      <c r="B19" s="468"/>
      <c r="C19" s="468"/>
      <c r="D19" s="468"/>
      <c r="E19" s="468"/>
      <c r="F19" s="468"/>
      <c r="G19" s="468"/>
      <c r="H19" s="468"/>
      <c r="I19" s="468"/>
      <c r="J19" s="468"/>
      <c r="K19" s="468"/>
      <c r="L19" s="468"/>
      <c r="M19" s="468"/>
      <c r="N19" s="468"/>
      <c r="O19" s="468"/>
      <c r="P19" s="468"/>
      <c r="Q19" s="468"/>
    </row>
    <row r="20" spans="1:17" ht="28.5" customHeight="1">
      <c r="B20" s="616" t="s">
        <v>995</v>
      </c>
      <c r="C20" s="616"/>
      <c r="D20" s="616"/>
      <c r="E20" s="616"/>
      <c r="F20" s="616"/>
      <c r="G20" s="616"/>
      <c r="H20" s="616"/>
      <c r="I20" s="616"/>
      <c r="J20" s="616"/>
      <c r="K20" s="616"/>
      <c r="L20" s="616"/>
      <c r="M20" s="616"/>
      <c r="N20" s="616"/>
      <c r="O20" s="616"/>
      <c r="P20" s="616"/>
      <c r="Q20" s="616"/>
    </row>
    <row r="21" spans="1:17" ht="28.5" customHeight="1">
      <c r="B21" s="471"/>
      <c r="C21" s="471"/>
      <c r="D21" s="471"/>
      <c r="E21" s="471"/>
      <c r="F21" s="471"/>
      <c r="G21" s="471"/>
      <c r="H21" s="471"/>
      <c r="I21" s="471"/>
      <c r="J21" s="471"/>
      <c r="K21" s="471"/>
      <c r="L21" s="471"/>
      <c r="M21" s="471"/>
      <c r="N21" s="471"/>
      <c r="O21" s="471"/>
      <c r="P21" s="471"/>
      <c r="Q21" s="471"/>
    </row>
    <row r="22" spans="1:17" ht="28.5" customHeight="1">
      <c r="B22" s="469" t="s">
        <v>1004</v>
      </c>
      <c r="C22" s="471"/>
      <c r="D22" s="471"/>
      <c r="E22" s="471"/>
      <c r="F22" s="471"/>
      <c r="G22" s="471"/>
      <c r="H22" s="471"/>
      <c r="I22" s="471"/>
      <c r="J22" s="471"/>
      <c r="K22" s="471"/>
      <c r="L22" s="471"/>
      <c r="M22" s="471"/>
      <c r="N22" s="471"/>
      <c r="O22" s="471"/>
      <c r="P22" s="471"/>
      <c r="Q22" s="471"/>
    </row>
    <row r="23" spans="1:17" ht="20.25">
      <c r="B23" s="617" t="s">
        <v>1003</v>
      </c>
      <c r="C23" s="617"/>
      <c r="D23" s="473"/>
      <c r="E23" s="473"/>
      <c r="F23" s="473"/>
      <c r="G23" s="473"/>
      <c r="H23" s="472"/>
      <c r="I23" s="472"/>
      <c r="J23" s="472"/>
      <c r="K23" s="472"/>
      <c r="L23" s="472"/>
      <c r="M23" s="472"/>
      <c r="N23" s="472"/>
      <c r="O23" s="472"/>
      <c r="P23" s="472"/>
      <c r="Q23" s="472"/>
    </row>
    <row r="24" spans="1:17" ht="15">
      <c r="B24" s="618"/>
      <c r="C24" s="618"/>
      <c r="D24" s="474"/>
      <c r="E24" s="474"/>
      <c r="F24" s="474"/>
      <c r="G24" s="474"/>
      <c r="H24" s="472"/>
      <c r="I24" s="472"/>
      <c r="J24" s="472"/>
      <c r="K24" s="472"/>
      <c r="L24" s="472"/>
      <c r="M24" s="472"/>
      <c r="N24" s="472"/>
      <c r="O24" s="472"/>
      <c r="P24" s="472"/>
      <c r="Q24" s="472"/>
    </row>
    <row r="25" spans="1:17">
      <c r="B25" s="654" t="s">
        <v>1005</v>
      </c>
      <c r="C25" s="77"/>
      <c r="D25" s="77"/>
      <c r="E25" s="77"/>
      <c r="F25" s="77"/>
      <c r="G25" s="655">
        <v>55160</v>
      </c>
      <c r="H25" s="472"/>
      <c r="I25" s="472"/>
      <c r="J25" s="472"/>
      <c r="K25" s="472"/>
      <c r="L25" s="472"/>
      <c r="M25" s="472"/>
      <c r="N25" s="472"/>
      <c r="O25" s="472"/>
      <c r="P25" s="472"/>
      <c r="Q25" s="472"/>
    </row>
    <row r="26" spans="1:17">
      <c r="B26" s="654" t="s">
        <v>1006</v>
      </c>
      <c r="C26" s="77"/>
      <c r="D26" s="77"/>
      <c r="E26" s="77"/>
      <c r="F26" s="77"/>
      <c r="G26" s="656">
        <v>9.7999999999999997E-3</v>
      </c>
      <c r="H26" s="472"/>
      <c r="I26" s="472"/>
      <c r="J26" s="472"/>
      <c r="K26" s="472"/>
      <c r="L26" s="472"/>
      <c r="M26" s="472"/>
      <c r="N26" s="472"/>
      <c r="O26" s="472"/>
      <c r="P26" s="472"/>
      <c r="Q26" s="472"/>
    </row>
    <row r="27" spans="1:17">
      <c r="B27" s="657" t="s">
        <v>1007</v>
      </c>
      <c r="C27" s="657"/>
      <c r="D27" s="657"/>
      <c r="E27" s="657"/>
      <c r="F27" s="657"/>
      <c r="G27" s="658">
        <v>541</v>
      </c>
      <c r="H27" s="472"/>
      <c r="I27" s="472"/>
      <c r="J27" s="472"/>
      <c r="K27" s="472"/>
      <c r="L27" s="472"/>
      <c r="M27" s="472"/>
      <c r="N27" s="472"/>
      <c r="O27" s="472"/>
      <c r="P27" s="472"/>
      <c r="Q27" s="472"/>
    </row>
    <row r="28" spans="1:17">
      <c r="B28" s="472"/>
      <c r="C28" s="472"/>
      <c r="D28" s="472"/>
      <c r="E28" s="472"/>
      <c r="F28" s="472"/>
      <c r="G28" s="472"/>
      <c r="H28" s="472"/>
      <c r="I28" s="472"/>
      <c r="J28" s="472"/>
      <c r="K28" s="472"/>
      <c r="L28" s="472"/>
      <c r="M28" s="472"/>
      <c r="N28" s="472"/>
      <c r="O28" s="472"/>
      <c r="P28" s="472"/>
      <c r="Q28" s="472"/>
    </row>
    <row r="29" spans="1:17">
      <c r="B29" s="472"/>
      <c r="C29" s="472"/>
      <c r="D29" s="472"/>
      <c r="E29" s="472"/>
      <c r="F29" s="472"/>
      <c r="G29" s="472"/>
      <c r="H29" s="472"/>
      <c r="I29" s="472"/>
      <c r="J29" s="472"/>
      <c r="K29" s="472"/>
      <c r="L29" s="472"/>
      <c r="M29" s="472"/>
      <c r="N29" s="472"/>
      <c r="O29" s="472"/>
      <c r="P29" s="472"/>
      <c r="Q29" s="472"/>
    </row>
    <row r="30" spans="1:17">
      <c r="B30" s="472"/>
      <c r="C30" s="472"/>
      <c r="D30" s="472"/>
      <c r="E30" s="472"/>
      <c r="F30" s="472"/>
      <c r="G30" s="472"/>
      <c r="H30" s="472"/>
      <c r="I30" s="472"/>
      <c r="J30" s="472"/>
      <c r="K30" s="472"/>
      <c r="L30" s="472"/>
      <c r="M30" s="472"/>
      <c r="N30" s="472"/>
      <c r="O30" s="472"/>
      <c r="P30" s="472"/>
      <c r="Q30" s="472"/>
    </row>
  </sheetData>
  <mergeCells count="9">
    <mergeCell ref="Q3:Q4"/>
    <mergeCell ref="B20:Q20"/>
    <mergeCell ref="B23:C24"/>
    <mergeCell ref="B3:B4"/>
    <mergeCell ref="C3:D3"/>
    <mergeCell ref="F3:G3"/>
    <mergeCell ref="I3:J3"/>
    <mergeCell ref="L3:O3"/>
    <mergeCell ref="P3:P4"/>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showGridLines="0" workbookViewId="0"/>
  </sheetViews>
  <sheetFormatPr defaultRowHeight="12.75"/>
  <cols>
    <col min="1" max="1" width="3.7109375" customWidth="1"/>
    <col min="2" max="2" width="53.140625" customWidth="1"/>
    <col min="3" max="3" width="18" style="483" customWidth="1"/>
    <col min="4" max="5" width="17.5703125" customWidth="1"/>
  </cols>
  <sheetData>
    <row r="1" spans="2:5" ht="21" customHeight="1"/>
    <row r="2" spans="2:5" ht="48" customHeight="1">
      <c r="B2" s="227" t="s">
        <v>1011</v>
      </c>
      <c r="C2" s="484"/>
      <c r="D2" s="227"/>
      <c r="E2" s="478"/>
    </row>
    <row r="3" spans="2:5" ht="15" customHeight="1">
      <c r="B3" s="620" t="s">
        <v>945</v>
      </c>
      <c r="C3" s="622"/>
      <c r="D3" s="594" t="s">
        <v>1011</v>
      </c>
      <c r="E3" s="594"/>
    </row>
    <row r="4" spans="2:5" ht="38.25" customHeight="1">
      <c r="B4" s="621"/>
      <c r="C4" s="623"/>
      <c r="D4" s="475" t="s">
        <v>1016</v>
      </c>
      <c r="E4" s="475" t="s">
        <v>1017</v>
      </c>
    </row>
    <row r="5" spans="2:5">
      <c r="B5" s="476" t="s">
        <v>1018</v>
      </c>
      <c r="C5" s="485"/>
      <c r="D5" s="477">
        <v>1887</v>
      </c>
      <c r="E5" s="477">
        <v>165</v>
      </c>
    </row>
    <row r="6" spans="2:5" s="337" customFormat="1">
      <c r="B6" s="479" t="s">
        <v>1013</v>
      </c>
      <c r="C6" s="549"/>
      <c r="D6" s="480">
        <v>107</v>
      </c>
      <c r="E6" s="480">
        <v>10</v>
      </c>
    </row>
    <row r="7" spans="2:5" s="337" customFormat="1">
      <c r="B7" s="481" t="s">
        <v>1014</v>
      </c>
      <c r="C7" s="550"/>
      <c r="D7" s="486">
        <v>70</v>
      </c>
      <c r="E7" s="482">
        <v>4</v>
      </c>
    </row>
    <row r="9" spans="2:5">
      <c r="B9" t="s">
        <v>1056</v>
      </c>
    </row>
    <row r="10" spans="2:5">
      <c r="B10" t="s">
        <v>1057</v>
      </c>
    </row>
    <row r="12" spans="2:5">
      <c r="B12" t="s">
        <v>41</v>
      </c>
    </row>
  </sheetData>
  <mergeCells count="3">
    <mergeCell ref="B3:B4"/>
    <mergeCell ref="C3:C4"/>
    <mergeCell ref="D3:E3"/>
  </mergeCells>
  <conditionalFormatting sqref="C3:D3 C5:E7">
    <cfRule type="cellIs" dxfId="1" priority="2" stopIfTrue="1" operator="lessThan">
      <formula>0</formula>
    </cfRule>
  </conditionalFormatting>
  <conditionalFormatting sqref="D4:E4">
    <cfRule type="cellIs" dxfId="0" priority="1" stopIfTrue="1" operator="lessThan">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33"/>
  <sheetViews>
    <sheetView workbookViewId="0"/>
  </sheetViews>
  <sheetFormatPr defaultRowHeight="12.75"/>
  <cols>
    <col min="1" max="1" width="3.7109375" style="3" customWidth="1"/>
    <col min="2" max="2" width="4" style="3" customWidth="1"/>
    <col min="3" max="3" width="64.85546875" style="3" bestFit="1" customWidth="1"/>
    <col min="4" max="4" width="17.85546875" style="3" customWidth="1"/>
    <col min="5" max="5" width="19.28515625" style="3" customWidth="1"/>
    <col min="6" max="6" width="19.5703125" style="3" customWidth="1"/>
    <col min="7" max="7" width="15" style="3" customWidth="1"/>
    <col min="8" max="16384" width="9.140625" style="3"/>
  </cols>
  <sheetData>
    <row r="1" spans="2:9" ht="21" customHeight="1"/>
    <row r="2" spans="2:9" ht="48" customHeight="1">
      <c r="B2" s="555" t="s">
        <v>93</v>
      </c>
      <c r="C2" s="555"/>
      <c r="D2" s="555"/>
      <c r="E2" s="46"/>
      <c r="F2" s="46"/>
    </row>
    <row r="3" spans="2:9" ht="27" customHeight="1">
      <c r="B3" s="558" t="s">
        <v>945</v>
      </c>
      <c r="C3" s="558"/>
      <c r="D3" s="557" t="s">
        <v>94</v>
      </c>
      <c r="E3" s="557"/>
      <c r="F3" s="95" t="s">
        <v>95</v>
      </c>
      <c r="I3" s="3" t="s">
        <v>41</v>
      </c>
    </row>
    <row r="4" spans="2:9" ht="22.5" customHeight="1">
      <c r="B4" s="558"/>
      <c r="C4" s="558"/>
      <c r="D4" s="96" t="s">
        <v>955</v>
      </c>
      <c r="E4" s="96" t="s">
        <v>956</v>
      </c>
      <c r="F4" s="96" t="s">
        <v>955</v>
      </c>
    </row>
    <row r="5" spans="2:9">
      <c r="B5" s="32">
        <v>1</v>
      </c>
      <c r="C5" s="18" t="s">
        <v>85</v>
      </c>
      <c r="D5" s="238">
        <f>+D6+D7+D8</f>
        <v>37550</v>
      </c>
      <c r="E5" s="238">
        <f>+E6+E7+E8</f>
        <v>38130</v>
      </c>
      <c r="F5" s="238">
        <f>D5*0.08</f>
        <v>3004</v>
      </c>
    </row>
    <row r="6" spans="2:9">
      <c r="B6" s="32">
        <v>2</v>
      </c>
      <c r="C6" s="19" t="s">
        <v>96</v>
      </c>
      <c r="D6" s="237">
        <v>4357</v>
      </c>
      <c r="E6" s="237">
        <v>3970</v>
      </c>
      <c r="F6" s="237">
        <f>+D6*0.08</f>
        <v>348.56</v>
      </c>
    </row>
    <row r="7" spans="2:9">
      <c r="B7" s="32">
        <v>3</v>
      </c>
      <c r="C7" s="19" t="s">
        <v>97</v>
      </c>
      <c r="D7" s="237">
        <v>25769</v>
      </c>
      <c r="E7" s="237">
        <v>26900</v>
      </c>
      <c r="F7" s="237">
        <f>+D7*0.08</f>
        <v>2061.52</v>
      </c>
    </row>
    <row r="8" spans="2:9">
      <c r="B8" s="32">
        <v>4</v>
      </c>
      <c r="C8" s="19" t="s">
        <v>98</v>
      </c>
      <c r="D8" s="237">
        <v>7424</v>
      </c>
      <c r="E8" s="237">
        <v>7260</v>
      </c>
      <c r="F8" s="237">
        <f>+D8*0.08</f>
        <v>593.91999999999996</v>
      </c>
    </row>
    <row r="9" spans="2:9">
      <c r="B9" s="32">
        <v>5</v>
      </c>
      <c r="C9" s="19" t="s">
        <v>99</v>
      </c>
      <c r="D9" s="237"/>
      <c r="E9" s="237"/>
      <c r="F9" s="237"/>
    </row>
    <row r="10" spans="2:9">
      <c r="B10" s="36">
        <v>6</v>
      </c>
      <c r="C10" s="37" t="s">
        <v>86</v>
      </c>
      <c r="D10" s="239">
        <f>+D11+D12+D13+D14+D15+D16</f>
        <v>1634</v>
      </c>
      <c r="E10" s="239">
        <f>+E11+E12+E13+E14+E15+E16</f>
        <v>1775</v>
      </c>
      <c r="F10" s="239">
        <f>D10*0.08</f>
        <v>130.72</v>
      </c>
    </row>
    <row r="11" spans="2:9">
      <c r="B11" s="32">
        <v>7</v>
      </c>
      <c r="C11" s="19" t="s">
        <v>100</v>
      </c>
      <c r="D11" s="237">
        <v>892</v>
      </c>
      <c r="E11" s="237">
        <v>1127</v>
      </c>
      <c r="F11" s="237">
        <f>+D11*0.08</f>
        <v>71.36</v>
      </c>
      <c r="H11" s="3" t="s">
        <v>41</v>
      </c>
    </row>
    <row r="12" spans="2:9">
      <c r="B12" s="32">
        <v>8</v>
      </c>
      <c r="C12" s="19" t="s">
        <v>101</v>
      </c>
      <c r="D12" s="237"/>
      <c r="E12" s="237"/>
      <c r="F12" s="237"/>
    </row>
    <row r="13" spans="2:9">
      <c r="B13" s="32">
        <v>9</v>
      </c>
      <c r="C13" s="19" t="s">
        <v>96</v>
      </c>
      <c r="D13" s="237"/>
      <c r="E13" s="237"/>
      <c r="F13" s="237"/>
    </row>
    <row r="14" spans="2:9">
      <c r="B14" s="32">
        <v>10</v>
      </c>
      <c r="C14" s="19" t="s">
        <v>102</v>
      </c>
      <c r="D14" s="237"/>
      <c r="E14" s="237"/>
      <c r="F14" s="237"/>
    </row>
    <row r="15" spans="2:9">
      <c r="B15" s="32">
        <v>11</v>
      </c>
      <c r="C15" s="19" t="s">
        <v>103</v>
      </c>
      <c r="D15" s="237"/>
      <c r="E15" s="237"/>
      <c r="F15" s="237"/>
    </row>
    <row r="16" spans="2:9">
      <c r="B16" s="32">
        <v>12</v>
      </c>
      <c r="C16" s="19" t="s">
        <v>104</v>
      </c>
      <c r="D16" s="237">
        <v>742</v>
      </c>
      <c r="E16" s="237">
        <v>648</v>
      </c>
      <c r="F16" s="237">
        <f>+D16*0.08</f>
        <v>59.36</v>
      </c>
    </row>
    <row r="17" spans="2:6">
      <c r="B17" s="33">
        <v>13</v>
      </c>
      <c r="C17" s="20" t="s">
        <v>87</v>
      </c>
      <c r="D17" s="240"/>
      <c r="E17" s="240"/>
      <c r="F17" s="240"/>
    </row>
    <row r="18" spans="2:6">
      <c r="B18" s="36">
        <v>14</v>
      </c>
      <c r="C18" s="37" t="s">
        <v>88</v>
      </c>
      <c r="D18" s="239"/>
      <c r="E18" s="239"/>
      <c r="F18" s="239"/>
    </row>
    <row r="19" spans="2:6">
      <c r="B19" s="32">
        <v>15</v>
      </c>
      <c r="C19" s="19" t="s">
        <v>105</v>
      </c>
      <c r="D19" s="237"/>
      <c r="E19" s="237"/>
      <c r="F19" s="237"/>
    </row>
    <row r="20" spans="2:6">
      <c r="B20" s="32">
        <v>16</v>
      </c>
      <c r="C20" s="19" t="s">
        <v>106</v>
      </c>
      <c r="D20" s="237"/>
      <c r="E20" s="237"/>
      <c r="F20" s="237"/>
    </row>
    <row r="21" spans="2:6">
      <c r="B21" s="32">
        <v>17</v>
      </c>
      <c r="C21" s="19" t="s">
        <v>107</v>
      </c>
      <c r="D21" s="237"/>
      <c r="E21" s="237"/>
      <c r="F21" s="237"/>
    </row>
    <row r="22" spans="2:6">
      <c r="B22" s="32">
        <v>18</v>
      </c>
      <c r="C22" s="19" t="s">
        <v>108</v>
      </c>
      <c r="D22" s="237"/>
      <c r="E22" s="237"/>
      <c r="F22" s="237"/>
    </row>
    <row r="23" spans="2:6">
      <c r="B23" s="36">
        <v>19</v>
      </c>
      <c r="C23" s="37" t="s">
        <v>89</v>
      </c>
      <c r="D23" s="239">
        <f>+D24+D25</f>
        <v>6177</v>
      </c>
      <c r="E23" s="239">
        <f>+E24+E25</f>
        <v>6988</v>
      </c>
      <c r="F23" s="239">
        <f>+F24+F25</f>
        <v>494.16</v>
      </c>
    </row>
    <row r="24" spans="2:6">
      <c r="B24" s="32">
        <v>20</v>
      </c>
      <c r="C24" s="19" t="s">
        <v>96</v>
      </c>
      <c r="D24" s="237">
        <v>6177</v>
      </c>
      <c r="E24" s="237">
        <v>6988</v>
      </c>
      <c r="F24" s="237">
        <f>+D24*0.08</f>
        <v>494.16</v>
      </c>
    </row>
    <row r="25" spans="2:6">
      <c r="B25" s="32">
        <v>21</v>
      </c>
      <c r="C25" s="19" t="s">
        <v>109</v>
      </c>
      <c r="D25" s="237"/>
      <c r="E25" s="237"/>
      <c r="F25" s="237"/>
    </row>
    <row r="26" spans="2:6">
      <c r="B26" s="33">
        <v>22</v>
      </c>
      <c r="C26" s="20" t="s">
        <v>90</v>
      </c>
      <c r="D26" s="241"/>
      <c r="E26" s="241"/>
      <c r="F26" s="241"/>
    </row>
    <row r="27" spans="2:6">
      <c r="B27" s="36">
        <v>23</v>
      </c>
      <c r="C27" s="37" t="s">
        <v>91</v>
      </c>
      <c r="D27" s="239">
        <f>+D28+D29+D30</f>
        <v>7171</v>
      </c>
      <c r="E27" s="239">
        <f>+E28+E29+E30</f>
        <v>7654</v>
      </c>
      <c r="F27" s="239">
        <f>+F28+F29+F30</f>
        <v>573.68000000000006</v>
      </c>
    </row>
    <row r="28" spans="2:6">
      <c r="B28" s="32">
        <v>24</v>
      </c>
      <c r="C28" s="19" t="s">
        <v>110</v>
      </c>
      <c r="D28" s="237"/>
      <c r="E28" s="237"/>
      <c r="F28" s="237"/>
    </row>
    <row r="29" spans="2:6">
      <c r="B29" s="32">
        <v>25</v>
      </c>
      <c r="C29" s="19" t="s">
        <v>108</v>
      </c>
      <c r="D29" s="237">
        <v>7171</v>
      </c>
      <c r="E29" s="237">
        <v>7654</v>
      </c>
      <c r="F29" s="237">
        <f>+D29*0.08</f>
        <v>573.68000000000006</v>
      </c>
    </row>
    <row r="30" spans="2:6">
      <c r="B30" s="32">
        <v>26</v>
      </c>
      <c r="C30" s="19" t="s">
        <v>111</v>
      </c>
      <c r="D30" s="237"/>
      <c r="E30" s="237"/>
      <c r="F30" s="237"/>
    </row>
    <row r="31" spans="2:6">
      <c r="B31" s="32">
        <v>27</v>
      </c>
      <c r="C31" s="19" t="s">
        <v>112</v>
      </c>
      <c r="D31" s="237">
        <v>2628</v>
      </c>
      <c r="E31" s="237">
        <v>2493</v>
      </c>
      <c r="F31" s="237">
        <f>+D31*0.08</f>
        <v>210.24</v>
      </c>
    </row>
    <row r="32" spans="2:6">
      <c r="B32" s="33">
        <v>28</v>
      </c>
      <c r="C32" s="20" t="s">
        <v>92</v>
      </c>
      <c r="D32" s="241"/>
      <c r="E32" s="241"/>
      <c r="F32" s="241"/>
    </row>
    <row r="33" spans="2:6" ht="13.5" thickBot="1">
      <c r="B33" s="34">
        <v>29</v>
      </c>
      <c r="C33" s="35" t="s">
        <v>70</v>
      </c>
      <c r="D33" s="242">
        <f>+D5+D10+D17+D18+D23+D26+D27+D32+D31</f>
        <v>55160</v>
      </c>
      <c r="E33" s="242">
        <f>+E5+E10+E17+E18+E23+E26+E27+E32+E31</f>
        <v>57040</v>
      </c>
      <c r="F33" s="242">
        <f>+F5+F10+F17+F18+F23+F26+F27+F32+F31</f>
        <v>4412.7999999999993</v>
      </c>
    </row>
  </sheetData>
  <mergeCells count="3">
    <mergeCell ref="B2:D2"/>
    <mergeCell ref="B3:C4"/>
    <mergeCell ref="D3:E3"/>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E41"/>
  <sheetViews>
    <sheetView workbookViewId="0">
      <selection activeCell="D4" sqref="D4"/>
    </sheetView>
  </sheetViews>
  <sheetFormatPr defaultRowHeight="12.75"/>
  <cols>
    <col min="1" max="1" width="3.7109375" style="3" customWidth="1"/>
    <col min="2" max="2" width="5.28515625" style="3" customWidth="1"/>
    <col min="3" max="3" width="32.85546875" style="3" customWidth="1"/>
    <col min="4" max="4" width="23.85546875" style="3" customWidth="1"/>
    <col min="5" max="5" width="21.7109375" style="3" customWidth="1"/>
    <col min="6" max="16384" width="9.140625" style="3"/>
  </cols>
  <sheetData>
    <row r="1" spans="2:5" ht="21" customHeight="1">
      <c r="B1" s="555"/>
      <c r="C1" s="555"/>
      <c r="D1" s="555"/>
    </row>
    <row r="2" spans="2:5" ht="48" customHeight="1">
      <c r="B2" s="555" t="s">
        <v>14</v>
      </c>
      <c r="C2" s="555"/>
      <c r="D2" s="555"/>
      <c r="E2" s="559"/>
    </row>
    <row r="3" spans="2:5" ht="36" customHeight="1">
      <c r="B3" s="22" t="s">
        <v>945</v>
      </c>
      <c r="C3" s="14"/>
      <c r="D3" s="43" t="s">
        <v>1062</v>
      </c>
      <c r="E3" s="43" t="s">
        <v>957</v>
      </c>
    </row>
    <row r="4" spans="2:5">
      <c r="B4" s="28">
        <v>1</v>
      </c>
      <c r="C4" s="58" t="s">
        <v>114</v>
      </c>
      <c r="D4" s="72"/>
      <c r="E4" s="73"/>
    </row>
    <row r="5" spans="2:5">
      <c r="B5" s="28">
        <v>2</v>
      </c>
      <c r="C5" s="58" t="s">
        <v>115</v>
      </c>
      <c r="D5" s="72"/>
      <c r="E5" s="73"/>
    </row>
    <row r="6" spans="2:5">
      <c r="B6" s="28">
        <v>3</v>
      </c>
      <c r="C6" s="58" t="s">
        <v>116</v>
      </c>
      <c r="D6" s="72">
        <v>102885</v>
      </c>
      <c r="E6" s="72">
        <v>98443</v>
      </c>
    </row>
    <row r="7" spans="2:5">
      <c r="B7" s="38">
        <v>4</v>
      </c>
      <c r="C7" s="39" t="s">
        <v>117</v>
      </c>
      <c r="D7" s="74"/>
      <c r="E7" s="74"/>
    </row>
    <row r="8" spans="2:5">
      <c r="B8" s="38">
        <v>5</v>
      </c>
      <c r="C8" s="39" t="s">
        <v>118</v>
      </c>
      <c r="D8" s="74">
        <v>43822</v>
      </c>
      <c r="E8" s="74">
        <v>43847</v>
      </c>
    </row>
    <row r="9" spans="2:5">
      <c r="B9" s="28">
        <v>6</v>
      </c>
      <c r="C9" s="58" t="s">
        <v>119</v>
      </c>
      <c r="D9" s="72">
        <f>+D10+D13+D17+D14</f>
        <v>32131</v>
      </c>
      <c r="E9" s="72">
        <f>+E10+E13+E17+E14</f>
        <v>30228</v>
      </c>
    </row>
    <row r="10" spans="2:5">
      <c r="B10" s="38">
        <v>7</v>
      </c>
      <c r="C10" s="39" t="s">
        <v>120</v>
      </c>
      <c r="D10" s="74">
        <f>+D11+D12</f>
        <v>14216</v>
      </c>
      <c r="E10" s="74">
        <f>+E11+E12</f>
        <v>14684</v>
      </c>
    </row>
    <row r="11" spans="2:5">
      <c r="B11" s="38">
        <v>8</v>
      </c>
      <c r="C11" s="40" t="s">
        <v>121</v>
      </c>
      <c r="D11" s="74">
        <v>564</v>
      </c>
      <c r="E11" s="74">
        <v>600</v>
      </c>
    </row>
    <row r="12" spans="2:5">
      <c r="B12" s="38">
        <v>9</v>
      </c>
      <c r="C12" s="40" t="s">
        <v>122</v>
      </c>
      <c r="D12" s="74">
        <v>13652</v>
      </c>
      <c r="E12" s="74">
        <v>14084</v>
      </c>
    </row>
    <row r="13" spans="2:5">
      <c r="B13" s="38">
        <v>10</v>
      </c>
      <c r="C13" s="39" t="s">
        <v>123</v>
      </c>
      <c r="D13" s="74"/>
      <c r="E13" s="74"/>
    </row>
    <row r="14" spans="2:5">
      <c r="B14" s="38">
        <v>11</v>
      </c>
      <c r="C14" s="39" t="s">
        <v>124</v>
      </c>
      <c r="D14" s="74">
        <f>+D15+D16</f>
        <v>17915</v>
      </c>
      <c r="E14" s="74">
        <f>+E15+E16</f>
        <v>15544</v>
      </c>
    </row>
    <row r="15" spans="2:5">
      <c r="B15" s="38">
        <v>12</v>
      </c>
      <c r="C15" s="40" t="s">
        <v>121</v>
      </c>
      <c r="D15" s="74">
        <v>750</v>
      </c>
      <c r="E15" s="74">
        <v>684</v>
      </c>
    </row>
    <row r="16" spans="2:5">
      <c r="B16" s="38">
        <v>13</v>
      </c>
      <c r="C16" s="40" t="s">
        <v>122</v>
      </c>
      <c r="D16" s="74">
        <v>17165</v>
      </c>
      <c r="E16" s="74">
        <v>14860</v>
      </c>
    </row>
    <row r="17" spans="2:5">
      <c r="B17" s="28">
        <v>14</v>
      </c>
      <c r="C17" s="58" t="s">
        <v>125</v>
      </c>
      <c r="D17" s="72"/>
      <c r="E17" s="72"/>
    </row>
    <row r="18" spans="2:5">
      <c r="B18" s="30">
        <v>15</v>
      </c>
      <c r="C18" s="20" t="s">
        <v>126</v>
      </c>
      <c r="D18" s="75">
        <f>+D4+D5+D6+D11+D12+D13+D15+D16+D17</f>
        <v>135016</v>
      </c>
      <c r="E18" s="75">
        <f>+E4+E5+E6+E11+E12+E13+E15+E16+E17</f>
        <v>128671</v>
      </c>
    </row>
    <row r="19" spans="2:5">
      <c r="B19" s="28">
        <v>16</v>
      </c>
      <c r="C19" s="58" t="s">
        <v>114</v>
      </c>
      <c r="D19" s="72">
        <v>6505</v>
      </c>
      <c r="E19" s="72">
        <v>8057</v>
      </c>
    </row>
    <row r="20" spans="2:5" ht="12.75" customHeight="1">
      <c r="B20" s="28">
        <v>17</v>
      </c>
      <c r="C20" s="58" t="s">
        <v>127</v>
      </c>
      <c r="D20" s="72">
        <v>332</v>
      </c>
      <c r="E20" s="72">
        <v>340</v>
      </c>
    </row>
    <row r="21" spans="2:5">
      <c r="B21" s="28">
        <v>18</v>
      </c>
      <c r="C21" s="58" t="s">
        <v>128</v>
      </c>
      <c r="D21" s="72"/>
      <c r="E21" s="72"/>
    </row>
    <row r="22" spans="2:5">
      <c r="B22" s="28">
        <v>19</v>
      </c>
      <c r="C22" s="58" t="s">
        <v>129</v>
      </c>
      <c r="D22" s="72"/>
      <c r="E22" s="72"/>
    </row>
    <row r="23" spans="2:5">
      <c r="B23" s="28">
        <v>20</v>
      </c>
      <c r="C23" s="58" t="s">
        <v>130</v>
      </c>
      <c r="D23" s="72"/>
      <c r="E23" s="72"/>
    </row>
    <row r="24" spans="2:5">
      <c r="B24" s="28">
        <v>21</v>
      </c>
      <c r="C24" s="58" t="s">
        <v>115</v>
      </c>
      <c r="D24" s="72">
        <v>7353</v>
      </c>
      <c r="E24" s="72">
        <v>11475</v>
      </c>
    </row>
    <row r="25" spans="2:5">
      <c r="B25" s="28">
        <v>22</v>
      </c>
      <c r="C25" s="58" t="s">
        <v>116</v>
      </c>
      <c r="D25" s="72">
        <v>384</v>
      </c>
      <c r="E25" s="72">
        <v>427</v>
      </c>
    </row>
    <row r="26" spans="2:5">
      <c r="B26" s="38">
        <v>23</v>
      </c>
      <c r="C26" s="39" t="s">
        <v>118</v>
      </c>
      <c r="D26" s="74">
        <v>370</v>
      </c>
      <c r="E26" s="74">
        <v>411</v>
      </c>
    </row>
    <row r="27" spans="2:5">
      <c r="B27" s="28">
        <v>24</v>
      </c>
      <c r="C27" s="58" t="s">
        <v>119</v>
      </c>
      <c r="D27" s="72">
        <v>1191</v>
      </c>
      <c r="E27" s="72">
        <v>1161</v>
      </c>
    </row>
    <row r="28" spans="2:5">
      <c r="B28" s="38">
        <v>25</v>
      </c>
      <c r="C28" s="39" t="s">
        <v>118</v>
      </c>
      <c r="D28" s="74">
        <v>1111</v>
      </c>
      <c r="E28" s="74">
        <v>1075</v>
      </c>
    </row>
    <row r="29" spans="2:5">
      <c r="B29" s="28">
        <v>26</v>
      </c>
      <c r="C29" s="41" t="s">
        <v>131</v>
      </c>
      <c r="D29" s="72"/>
      <c r="E29" s="72"/>
    </row>
    <row r="30" spans="2:5">
      <c r="B30" s="38">
        <v>27</v>
      </c>
      <c r="C30" s="39" t="s">
        <v>118</v>
      </c>
      <c r="D30" s="72"/>
      <c r="E30" s="72"/>
    </row>
    <row r="31" spans="2:5">
      <c r="B31" s="28">
        <v>28</v>
      </c>
      <c r="C31" s="58" t="s">
        <v>132</v>
      </c>
      <c r="D31" s="72">
        <v>3</v>
      </c>
      <c r="E31" s="72">
        <v>3</v>
      </c>
    </row>
    <row r="32" spans="2:5">
      <c r="B32" s="28">
        <v>29</v>
      </c>
      <c r="C32" s="41" t="s">
        <v>133</v>
      </c>
      <c r="D32" s="72"/>
      <c r="E32" s="72"/>
    </row>
    <row r="33" spans="2:5">
      <c r="B33" s="28">
        <v>30</v>
      </c>
      <c r="C33" s="58" t="s">
        <v>134</v>
      </c>
      <c r="D33" s="72"/>
      <c r="E33" s="72"/>
    </row>
    <row r="34" spans="2:5" ht="24">
      <c r="B34" s="28">
        <v>31</v>
      </c>
      <c r="C34" s="58" t="s">
        <v>135</v>
      </c>
      <c r="D34" s="72"/>
      <c r="E34" s="72"/>
    </row>
    <row r="35" spans="2:5">
      <c r="B35" s="28">
        <v>32</v>
      </c>
      <c r="C35" s="58" t="s">
        <v>136</v>
      </c>
      <c r="D35" s="72"/>
      <c r="E35" s="72"/>
    </row>
    <row r="36" spans="2:5">
      <c r="B36" s="28">
        <v>33</v>
      </c>
      <c r="C36" s="58" t="s">
        <v>137</v>
      </c>
      <c r="D36" s="72">
        <v>1495</v>
      </c>
      <c r="E36" s="72">
        <v>1480</v>
      </c>
    </row>
    <row r="37" spans="2:5">
      <c r="B37" s="28">
        <v>34</v>
      </c>
      <c r="C37" s="58" t="s">
        <v>138</v>
      </c>
      <c r="D37" s="72">
        <v>2597</v>
      </c>
      <c r="E37" s="72">
        <v>2358</v>
      </c>
    </row>
    <row r="38" spans="2:5">
      <c r="B38" s="30">
        <v>35</v>
      </c>
      <c r="C38" s="20" t="s">
        <v>139</v>
      </c>
      <c r="D38" s="75">
        <f>+D19+D20+D21+D22+D23+D24+D25+D27+D29+D31+D32+D33+D34+D35+D36+D37</f>
        <v>19860</v>
      </c>
      <c r="E38" s="75">
        <f>+E19+E20+E21+E22+E23+E24+E25+E27+E29+E31+E32+E33+E34+E35+E36+E37</f>
        <v>25301</v>
      </c>
    </row>
    <row r="39" spans="2:5" ht="13.5" thickBot="1">
      <c r="B39" s="42">
        <v>36</v>
      </c>
      <c r="C39" s="35" t="s">
        <v>70</v>
      </c>
      <c r="D39" s="76">
        <f>+D38+D18</f>
        <v>154876</v>
      </c>
      <c r="E39" s="76">
        <f>+E38+E18</f>
        <v>153972</v>
      </c>
    </row>
    <row r="40" spans="2:5">
      <c r="B40" s="77"/>
      <c r="C40" s="77"/>
      <c r="D40" s="77"/>
      <c r="E40" s="77"/>
    </row>
    <row r="41" spans="2:5">
      <c r="B41" s="77"/>
      <c r="C41" s="77"/>
      <c r="E41" s="77"/>
    </row>
  </sheetData>
  <mergeCells count="2">
    <mergeCell ref="B1:D1"/>
    <mergeCell ref="B2:E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8"/>
  <sheetViews>
    <sheetView workbookViewId="0"/>
  </sheetViews>
  <sheetFormatPr defaultRowHeight="12.75"/>
  <cols>
    <col min="1" max="1" width="3.7109375" style="3" customWidth="1"/>
    <col min="2" max="2" width="6.140625" style="3" customWidth="1"/>
    <col min="3" max="3" width="35" style="3" customWidth="1"/>
    <col min="4" max="6" width="13.28515625" style="3" bestFit="1" customWidth="1"/>
    <col min="7" max="7" width="12" style="3" customWidth="1"/>
    <col min="8" max="8" width="11" style="3" customWidth="1"/>
    <col min="9" max="9" width="14.7109375" style="3" bestFit="1" customWidth="1"/>
    <col min="10" max="10" width="13.28515625" style="3" bestFit="1" customWidth="1"/>
    <col min="11" max="16384" width="9.140625" style="3"/>
  </cols>
  <sheetData>
    <row r="1" spans="2:10" ht="21" customHeight="1"/>
    <row r="2" spans="2:10" ht="48" customHeight="1">
      <c r="B2" s="555" t="s">
        <v>145</v>
      </c>
      <c r="C2" s="555"/>
      <c r="D2" s="555"/>
      <c r="E2" s="555"/>
      <c r="F2" s="555"/>
      <c r="G2" s="555"/>
      <c r="H2" s="555"/>
      <c r="I2" s="555"/>
      <c r="J2" s="555"/>
    </row>
    <row r="3" spans="2:10">
      <c r="B3" s="14"/>
      <c r="C3" s="14"/>
      <c r="D3" s="560" t="s">
        <v>146</v>
      </c>
      <c r="E3" s="560"/>
      <c r="F3" s="560"/>
      <c r="G3" s="560"/>
      <c r="H3" s="560"/>
      <c r="I3" s="560"/>
      <c r="J3" s="560"/>
    </row>
    <row r="4" spans="2:10" ht="38.25">
      <c r="B4" s="22" t="s">
        <v>945</v>
      </c>
      <c r="C4" s="43"/>
      <c r="D4" s="78" t="s">
        <v>140</v>
      </c>
      <c r="E4" s="79" t="s">
        <v>141</v>
      </c>
      <c r="F4" s="78" t="s">
        <v>142</v>
      </c>
      <c r="G4" s="78" t="s">
        <v>522</v>
      </c>
      <c r="H4" s="78" t="s">
        <v>143</v>
      </c>
      <c r="I4" s="80" t="s">
        <v>144</v>
      </c>
      <c r="J4" s="59" t="s">
        <v>70</v>
      </c>
    </row>
    <row r="5" spans="2:10">
      <c r="B5" s="28">
        <v>1</v>
      </c>
      <c r="C5" s="58" t="s">
        <v>114</v>
      </c>
      <c r="D5" s="62"/>
      <c r="E5" s="81"/>
      <c r="F5" s="62"/>
      <c r="G5" s="62"/>
      <c r="H5" s="82"/>
      <c r="I5" s="83"/>
      <c r="J5" s="62"/>
    </row>
    <row r="6" spans="2:10">
      <c r="B6" s="28">
        <v>2</v>
      </c>
      <c r="C6" s="58" t="s">
        <v>115</v>
      </c>
      <c r="D6" s="62"/>
      <c r="E6" s="81"/>
      <c r="F6" s="62"/>
      <c r="G6" s="62"/>
      <c r="H6" s="82"/>
      <c r="I6" s="83"/>
      <c r="J6" s="62"/>
    </row>
    <row r="7" spans="2:10">
      <c r="B7" s="28">
        <v>3</v>
      </c>
      <c r="C7" s="58" t="s">
        <v>116</v>
      </c>
      <c r="D7" s="63">
        <f>SUM(E7:H7)</f>
        <v>102860</v>
      </c>
      <c r="E7" s="84">
        <v>92453</v>
      </c>
      <c r="F7" s="63">
        <v>5606</v>
      </c>
      <c r="G7" s="63">
        <v>249</v>
      </c>
      <c r="H7" s="85">
        <v>4552</v>
      </c>
      <c r="I7" s="86">
        <v>25</v>
      </c>
      <c r="J7" s="63">
        <f>SUM(E7:I7)</f>
        <v>102885</v>
      </c>
    </row>
    <row r="8" spans="2:10">
      <c r="B8" s="28">
        <v>4</v>
      </c>
      <c r="C8" s="58" t="s">
        <v>119</v>
      </c>
      <c r="D8" s="63">
        <f>SUM(E8:H8)</f>
        <v>32118</v>
      </c>
      <c r="E8" s="84">
        <v>31011</v>
      </c>
      <c r="F8" s="63">
        <v>451</v>
      </c>
      <c r="G8" s="63">
        <v>15</v>
      </c>
      <c r="H8" s="85">
        <v>641</v>
      </c>
      <c r="I8" s="86">
        <v>13</v>
      </c>
      <c r="J8" s="63">
        <f t="shared" ref="J8:J27" si="0">SUM(E8:I8)</f>
        <v>32131</v>
      </c>
    </row>
    <row r="9" spans="2:10">
      <c r="B9" s="28">
        <v>5</v>
      </c>
      <c r="C9" s="58" t="s">
        <v>125</v>
      </c>
      <c r="D9" s="62"/>
      <c r="E9" s="81"/>
      <c r="F9" s="62"/>
      <c r="G9" s="62"/>
      <c r="H9" s="82"/>
      <c r="I9" s="83"/>
      <c r="J9" s="63">
        <f t="shared" si="0"/>
        <v>0</v>
      </c>
    </row>
    <row r="10" spans="2:10">
      <c r="B10" s="30">
        <v>6</v>
      </c>
      <c r="C10" s="20" t="s">
        <v>126</v>
      </c>
      <c r="D10" s="87">
        <f>+D7+D8</f>
        <v>134978</v>
      </c>
      <c r="E10" s="88">
        <f t="shared" ref="E10:I10" si="1">+E7+E8</f>
        <v>123464</v>
      </c>
      <c r="F10" s="87">
        <f t="shared" si="1"/>
        <v>6057</v>
      </c>
      <c r="G10" s="87">
        <f t="shared" si="1"/>
        <v>264</v>
      </c>
      <c r="H10" s="89">
        <f t="shared" si="1"/>
        <v>5193</v>
      </c>
      <c r="I10" s="90">
        <f t="shared" si="1"/>
        <v>38</v>
      </c>
      <c r="J10" s="64">
        <f t="shared" si="0"/>
        <v>135016</v>
      </c>
    </row>
    <row r="11" spans="2:10">
      <c r="B11" s="28">
        <v>7</v>
      </c>
      <c r="C11" s="58" t="s">
        <v>114</v>
      </c>
      <c r="D11" s="63">
        <f>SUM(E11:H11)</f>
        <v>6505</v>
      </c>
      <c r="E11" s="84">
        <v>4906</v>
      </c>
      <c r="F11" s="63">
        <v>1599</v>
      </c>
      <c r="G11" s="63"/>
      <c r="H11" s="85"/>
      <c r="I11" s="86"/>
      <c r="J11" s="63">
        <f>SUM(E11:I11)</f>
        <v>6505</v>
      </c>
    </row>
    <row r="12" spans="2:10">
      <c r="B12" s="28">
        <v>8</v>
      </c>
      <c r="C12" s="58" t="s">
        <v>127</v>
      </c>
      <c r="D12" s="63">
        <f>SUM(E12:H12)</f>
        <v>333</v>
      </c>
      <c r="E12" s="84">
        <v>333</v>
      </c>
      <c r="F12" s="63"/>
      <c r="G12" s="63"/>
      <c r="H12" s="85"/>
      <c r="I12" s="86"/>
      <c r="J12" s="63">
        <f t="shared" si="0"/>
        <v>333</v>
      </c>
    </row>
    <row r="13" spans="2:10">
      <c r="B13" s="28">
        <v>9</v>
      </c>
      <c r="C13" s="58" t="s">
        <v>128</v>
      </c>
      <c r="D13" s="63"/>
      <c r="E13" s="84"/>
      <c r="F13" s="63"/>
      <c r="G13" s="63"/>
      <c r="H13" s="85"/>
      <c r="I13" s="86"/>
      <c r="J13" s="63"/>
    </row>
    <row r="14" spans="2:10">
      <c r="B14" s="28">
        <v>10</v>
      </c>
      <c r="C14" s="58" t="s">
        <v>129</v>
      </c>
      <c r="D14" s="63"/>
      <c r="E14" s="84"/>
      <c r="F14" s="63"/>
      <c r="G14" s="63"/>
      <c r="H14" s="85"/>
      <c r="I14" s="86"/>
      <c r="J14" s="63"/>
    </row>
    <row r="15" spans="2:10">
      <c r="B15" s="28">
        <v>11</v>
      </c>
      <c r="C15" s="58" t="s">
        <v>130</v>
      </c>
      <c r="D15" s="63"/>
      <c r="E15" s="84"/>
      <c r="F15" s="63"/>
      <c r="G15" s="63"/>
      <c r="H15" s="85"/>
      <c r="I15" s="86"/>
      <c r="J15" s="63"/>
    </row>
    <row r="16" spans="2:10">
      <c r="B16" s="28">
        <v>12</v>
      </c>
      <c r="C16" s="58" t="s">
        <v>115</v>
      </c>
      <c r="D16" s="63">
        <f>SUM(E16:H16)</f>
        <v>6993</v>
      </c>
      <c r="E16" s="84">
        <v>2524</v>
      </c>
      <c r="F16" s="63">
        <v>222</v>
      </c>
      <c r="G16" s="63">
        <v>3353</v>
      </c>
      <c r="H16" s="85">
        <v>894</v>
      </c>
      <c r="I16" s="86">
        <v>360</v>
      </c>
      <c r="J16" s="63">
        <f t="shared" si="0"/>
        <v>7353</v>
      </c>
    </row>
    <row r="17" spans="2:14">
      <c r="B17" s="28">
        <v>13</v>
      </c>
      <c r="C17" s="58" t="s">
        <v>116</v>
      </c>
      <c r="D17" s="63">
        <f>SUM(E17:H17)</f>
        <v>384</v>
      </c>
      <c r="E17" s="84">
        <v>384</v>
      </c>
      <c r="F17" s="63"/>
      <c r="G17" s="63"/>
      <c r="H17" s="85"/>
      <c r="I17" s="86"/>
      <c r="J17" s="63">
        <f t="shared" si="0"/>
        <v>384</v>
      </c>
    </row>
    <row r="18" spans="2:14">
      <c r="B18" s="28">
        <v>14</v>
      </c>
      <c r="C18" s="58" t="s">
        <v>119</v>
      </c>
      <c r="D18" s="63">
        <f>SUM(E18:H18)</f>
        <v>1191</v>
      </c>
      <c r="E18" s="84">
        <v>1190</v>
      </c>
      <c r="F18" s="63"/>
      <c r="G18" s="63"/>
      <c r="H18" s="85">
        <v>1</v>
      </c>
      <c r="I18" s="86"/>
      <c r="J18" s="63">
        <f t="shared" si="0"/>
        <v>1191</v>
      </c>
    </row>
    <row r="19" spans="2:14">
      <c r="B19" s="28">
        <v>15</v>
      </c>
      <c r="C19" s="41" t="s">
        <v>131</v>
      </c>
      <c r="D19" s="63"/>
      <c r="E19" s="84"/>
      <c r="F19" s="63"/>
      <c r="G19" s="63"/>
      <c r="H19" s="85"/>
      <c r="I19" s="86"/>
      <c r="J19" s="63"/>
    </row>
    <row r="20" spans="2:14">
      <c r="B20" s="28">
        <v>16</v>
      </c>
      <c r="C20" s="58" t="s">
        <v>132</v>
      </c>
      <c r="D20" s="63">
        <f>SUM(E20:H20)</f>
        <v>3</v>
      </c>
      <c r="E20" s="84">
        <v>3</v>
      </c>
      <c r="F20" s="63"/>
      <c r="G20" s="63"/>
      <c r="H20" s="85"/>
      <c r="I20" s="86"/>
      <c r="J20" s="63">
        <f t="shared" si="0"/>
        <v>3</v>
      </c>
    </row>
    <row r="21" spans="2:14">
      <c r="B21" s="28">
        <v>17</v>
      </c>
      <c r="C21" s="58" t="s">
        <v>133</v>
      </c>
      <c r="D21" s="63"/>
      <c r="E21" s="84"/>
      <c r="F21" s="63"/>
      <c r="G21" s="63"/>
      <c r="H21" s="85"/>
      <c r="I21" s="86"/>
      <c r="J21" s="63"/>
    </row>
    <row r="22" spans="2:14">
      <c r="B22" s="28">
        <v>18</v>
      </c>
      <c r="C22" s="58" t="s">
        <v>134</v>
      </c>
      <c r="D22" s="63"/>
      <c r="E22" s="84"/>
      <c r="F22" s="63"/>
      <c r="G22" s="63"/>
      <c r="H22" s="85"/>
      <c r="I22" s="86"/>
      <c r="J22" s="63"/>
    </row>
    <row r="23" spans="2:14" ht="24">
      <c r="B23" s="28">
        <v>19</v>
      </c>
      <c r="C23" s="58" t="s">
        <v>135</v>
      </c>
      <c r="D23" s="63"/>
      <c r="E23" s="84"/>
      <c r="F23" s="63"/>
      <c r="G23" s="63"/>
      <c r="H23" s="85"/>
      <c r="I23" s="86"/>
      <c r="J23" s="63"/>
    </row>
    <row r="24" spans="2:14">
      <c r="B24" s="28">
        <v>20</v>
      </c>
      <c r="C24" s="58" t="s">
        <v>136</v>
      </c>
      <c r="D24" s="63"/>
      <c r="E24" s="84"/>
      <c r="F24" s="63"/>
      <c r="G24" s="63"/>
      <c r="H24" s="85"/>
      <c r="I24" s="86"/>
      <c r="J24" s="63"/>
    </row>
    <row r="25" spans="2:14">
      <c r="B25" s="28">
        <v>21</v>
      </c>
      <c r="C25" s="58" t="s">
        <v>137</v>
      </c>
      <c r="D25" s="63">
        <f>SUM(E25:H25)</f>
        <v>1486</v>
      </c>
      <c r="E25" s="84">
        <v>1470</v>
      </c>
      <c r="F25" s="63">
        <v>2</v>
      </c>
      <c r="G25" s="63"/>
      <c r="H25" s="85">
        <v>14</v>
      </c>
      <c r="I25" s="86">
        <v>8</v>
      </c>
      <c r="J25" s="63">
        <f>SUM(E25:I25)</f>
        <v>1494</v>
      </c>
    </row>
    <row r="26" spans="2:14">
      <c r="B26" s="28">
        <v>22</v>
      </c>
      <c r="C26" s="58" t="s">
        <v>138</v>
      </c>
      <c r="D26" s="63">
        <f>SUM(E26:H26)</f>
        <v>2597</v>
      </c>
      <c r="E26" s="84">
        <v>2530</v>
      </c>
      <c r="F26" s="63">
        <v>67</v>
      </c>
      <c r="G26" s="63"/>
      <c r="H26" s="85"/>
      <c r="I26" s="86"/>
      <c r="J26" s="63">
        <f t="shared" si="0"/>
        <v>2597</v>
      </c>
    </row>
    <row r="27" spans="2:14">
      <c r="B27" s="30">
        <v>23</v>
      </c>
      <c r="C27" s="20" t="s">
        <v>139</v>
      </c>
      <c r="D27" s="87">
        <f>+D26+D25+D20+D18+D17+D16+D12+D11</f>
        <v>19492</v>
      </c>
      <c r="E27" s="88">
        <f t="shared" ref="E27:I27" si="2">+E26+E25+E20+E18+E17+E16+E12+E11</f>
        <v>13340</v>
      </c>
      <c r="F27" s="87">
        <f t="shared" si="2"/>
        <v>1890</v>
      </c>
      <c r="G27" s="87">
        <f t="shared" si="2"/>
        <v>3353</v>
      </c>
      <c r="H27" s="89">
        <f t="shared" si="2"/>
        <v>909</v>
      </c>
      <c r="I27" s="90">
        <f t="shared" si="2"/>
        <v>368</v>
      </c>
      <c r="J27" s="64">
        <f t="shared" si="0"/>
        <v>19860</v>
      </c>
    </row>
    <row r="28" spans="2:14" ht="13.5" thickBot="1">
      <c r="B28" s="44">
        <v>24</v>
      </c>
      <c r="C28" s="35" t="s">
        <v>70</v>
      </c>
      <c r="D28" s="91">
        <f>+D27+D10</f>
        <v>154470</v>
      </c>
      <c r="E28" s="92">
        <f t="shared" ref="E28:I28" si="3">+E27+E10</f>
        <v>136804</v>
      </c>
      <c r="F28" s="91">
        <f>+F27+F10</f>
        <v>7947</v>
      </c>
      <c r="G28" s="91">
        <f t="shared" si="3"/>
        <v>3617</v>
      </c>
      <c r="H28" s="93">
        <f t="shared" si="3"/>
        <v>6102</v>
      </c>
      <c r="I28" s="94">
        <f t="shared" si="3"/>
        <v>406</v>
      </c>
      <c r="J28" s="65">
        <f>SUM(E28:I28)</f>
        <v>154876</v>
      </c>
      <c r="N28" s="3" t="s">
        <v>41</v>
      </c>
    </row>
  </sheetData>
  <mergeCells count="2">
    <mergeCell ref="B2:J2"/>
    <mergeCell ref="D3:J3"/>
  </mergeCells>
  <pageMargins left="0.7" right="0.7" top="0.75" bottom="0.75" header="0.3" footer="0.3"/>
  <ignoredErrors>
    <ignoredError sqref="J7:J8 J12 J16:J18 J20 J26 D7:D8 D16 D25"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Q31"/>
  <sheetViews>
    <sheetView workbookViewId="0">
      <selection activeCell="P24" sqref="P24"/>
    </sheetView>
  </sheetViews>
  <sheetFormatPr defaultRowHeight="12.75"/>
  <cols>
    <col min="1" max="1" width="3.7109375" style="3" customWidth="1"/>
    <col min="2" max="2" width="6.28515625" style="3" customWidth="1"/>
    <col min="3" max="3" width="43.85546875" style="3" customWidth="1"/>
    <col min="4" max="7" width="15.5703125" style="3" customWidth="1"/>
    <col min="8" max="8" width="14.7109375" style="3" bestFit="1" customWidth="1"/>
    <col min="9" max="13" width="15.5703125" style="3" customWidth="1"/>
    <col min="14" max="14" width="12.28515625" style="3" bestFit="1" customWidth="1"/>
    <col min="15" max="15" width="15.5703125" style="3" customWidth="1"/>
    <col min="16" max="16" width="10" style="3" bestFit="1" customWidth="1"/>
    <col min="17" max="17" width="9.5703125" style="3" bestFit="1" customWidth="1"/>
    <col min="18" max="16384" width="9.140625" style="3"/>
  </cols>
  <sheetData>
    <row r="1" spans="2:17" ht="21" customHeight="1"/>
    <row r="2" spans="2:17" ht="48" customHeight="1">
      <c r="B2" s="555" t="s">
        <v>150</v>
      </c>
      <c r="C2" s="555"/>
      <c r="D2" s="555"/>
      <c r="E2" s="555"/>
      <c r="F2" s="555"/>
      <c r="G2" s="555"/>
      <c r="H2" s="555"/>
      <c r="I2" s="555"/>
      <c r="J2" s="555"/>
    </row>
    <row r="3" spans="2:17" ht="47.25" customHeight="1">
      <c r="B3" s="22" t="s">
        <v>945</v>
      </c>
      <c r="C3" s="15"/>
      <c r="D3" s="48" t="s">
        <v>152</v>
      </c>
      <c r="E3" s="48" t="s">
        <v>153</v>
      </c>
      <c r="F3" s="48" t="s">
        <v>154</v>
      </c>
      <c r="G3" s="48" t="s">
        <v>155</v>
      </c>
      <c r="H3" s="48" t="s">
        <v>156</v>
      </c>
      <c r="I3" s="48" t="s">
        <v>157</v>
      </c>
      <c r="J3" s="48" t="s">
        <v>158</v>
      </c>
      <c r="K3" s="48" t="s">
        <v>159</v>
      </c>
      <c r="L3" s="48" t="s">
        <v>160</v>
      </c>
      <c r="M3" s="48" t="s">
        <v>161</v>
      </c>
      <c r="N3" s="48" t="s">
        <v>162</v>
      </c>
      <c r="O3" s="48" t="s">
        <v>163</v>
      </c>
      <c r="P3" s="48" t="s">
        <v>164</v>
      </c>
      <c r="Q3" s="48" t="s">
        <v>70</v>
      </c>
    </row>
    <row r="4" spans="2:17" s="77" customFormat="1" ht="12.75" customHeight="1">
      <c r="B4" s="28">
        <v>1</v>
      </c>
      <c r="C4" s="58" t="s">
        <v>114</v>
      </c>
      <c r="D4" s="72"/>
      <c r="E4" s="72"/>
      <c r="F4" s="72"/>
      <c r="G4" s="72"/>
      <c r="H4" s="72"/>
      <c r="I4" s="72"/>
      <c r="J4" s="72"/>
      <c r="K4" s="72"/>
      <c r="L4" s="72"/>
      <c r="M4" s="72"/>
      <c r="N4" s="72"/>
      <c r="O4" s="72"/>
      <c r="P4" s="72"/>
      <c r="Q4" s="72"/>
    </row>
    <row r="5" spans="2:17" s="77" customFormat="1" ht="12.75" customHeight="1">
      <c r="B5" s="28">
        <v>2</v>
      </c>
      <c r="C5" s="58" t="s">
        <v>115</v>
      </c>
      <c r="D5" s="72"/>
      <c r="E5" s="72"/>
      <c r="F5" s="72"/>
      <c r="G5" s="72"/>
      <c r="H5" s="72"/>
      <c r="I5" s="72"/>
      <c r="J5" s="72"/>
      <c r="K5" s="72"/>
      <c r="L5" s="72"/>
      <c r="M5" s="72"/>
      <c r="N5" s="72"/>
      <c r="O5" s="72"/>
      <c r="P5" s="72"/>
      <c r="Q5" s="135"/>
    </row>
    <row r="6" spans="2:17" s="77" customFormat="1" ht="12.75" customHeight="1">
      <c r="B6" s="28">
        <v>3</v>
      </c>
      <c r="C6" s="58" t="s">
        <v>116</v>
      </c>
      <c r="D6" s="72">
        <v>5498</v>
      </c>
      <c r="E6" s="72">
        <v>15488</v>
      </c>
      <c r="F6" s="72">
        <v>4944</v>
      </c>
      <c r="G6" s="72">
        <v>7784</v>
      </c>
      <c r="H6" s="72">
        <v>22646</v>
      </c>
      <c r="I6" s="72">
        <v>5720</v>
      </c>
      <c r="J6" s="72">
        <v>765</v>
      </c>
      <c r="K6" s="72">
        <v>23868</v>
      </c>
      <c r="L6" s="72">
        <v>8264</v>
      </c>
      <c r="M6" s="72">
        <v>5359</v>
      </c>
      <c r="N6" s="72">
        <v>2549</v>
      </c>
      <c r="O6" s="72"/>
      <c r="P6" s="72"/>
      <c r="Q6" s="135">
        <f>SUM(D6:P6)</f>
        <v>102885</v>
      </c>
    </row>
    <row r="7" spans="2:17" s="77" customFormat="1" ht="12.75" customHeight="1">
      <c r="B7" s="28">
        <v>4</v>
      </c>
      <c r="C7" s="58" t="s">
        <v>119</v>
      </c>
      <c r="D7" s="72">
        <v>88</v>
      </c>
      <c r="E7" s="72">
        <v>45</v>
      </c>
      <c r="F7" s="72">
        <v>13</v>
      </c>
      <c r="G7" s="72">
        <v>76</v>
      </c>
      <c r="H7" s="72">
        <v>107</v>
      </c>
      <c r="I7" s="72">
        <v>67</v>
      </c>
      <c r="J7" s="72">
        <v>52</v>
      </c>
      <c r="K7" s="72">
        <v>359</v>
      </c>
      <c r="L7" s="72">
        <v>215</v>
      </c>
      <c r="M7" s="72">
        <v>16</v>
      </c>
      <c r="N7" s="72">
        <v>31093</v>
      </c>
      <c r="O7" s="72"/>
      <c r="P7" s="72"/>
      <c r="Q7" s="135">
        <f>SUM(D7:P7)</f>
        <v>32131</v>
      </c>
    </row>
    <row r="8" spans="2:17" s="77" customFormat="1" ht="12.75" customHeight="1">
      <c r="B8" s="28">
        <v>5</v>
      </c>
      <c r="C8" s="58" t="s">
        <v>125</v>
      </c>
      <c r="D8" s="72"/>
      <c r="E8" s="72"/>
      <c r="F8" s="72"/>
      <c r="G8" s="72"/>
      <c r="H8" s="72"/>
      <c r="I8" s="72"/>
      <c r="J8" s="72"/>
      <c r="K8" s="72"/>
      <c r="L8" s="72"/>
      <c r="M8" s="72"/>
      <c r="N8" s="72"/>
      <c r="O8" s="72"/>
      <c r="P8" s="72"/>
      <c r="Q8" s="135"/>
    </row>
    <row r="9" spans="2:17" s="77" customFormat="1" ht="12.75" customHeight="1">
      <c r="B9" s="30">
        <v>6</v>
      </c>
      <c r="C9" s="20" t="s">
        <v>126</v>
      </c>
      <c r="D9" s="75">
        <f>+D7+D6</f>
        <v>5586</v>
      </c>
      <c r="E9" s="75">
        <f t="shared" ref="E9:Q9" si="0">+E7+E6</f>
        <v>15533</v>
      </c>
      <c r="F9" s="75">
        <f t="shared" si="0"/>
        <v>4957</v>
      </c>
      <c r="G9" s="75">
        <f t="shared" si="0"/>
        <v>7860</v>
      </c>
      <c r="H9" s="75">
        <f t="shared" si="0"/>
        <v>22753</v>
      </c>
      <c r="I9" s="75">
        <f t="shared" si="0"/>
        <v>5787</v>
      </c>
      <c r="J9" s="75">
        <f t="shared" si="0"/>
        <v>817</v>
      </c>
      <c r="K9" s="75">
        <f t="shared" si="0"/>
        <v>24227</v>
      </c>
      <c r="L9" s="75">
        <f t="shared" si="0"/>
        <v>8479</v>
      </c>
      <c r="M9" s="75">
        <f t="shared" si="0"/>
        <v>5375</v>
      </c>
      <c r="N9" s="75">
        <f t="shared" si="0"/>
        <v>33642</v>
      </c>
      <c r="O9" s="75"/>
      <c r="P9" s="75"/>
      <c r="Q9" s="75">
        <f t="shared" si="0"/>
        <v>135016</v>
      </c>
    </row>
    <row r="10" spans="2:17" s="77" customFormat="1" ht="12.75" customHeight="1">
      <c r="B10" s="28">
        <v>7</v>
      </c>
      <c r="C10" s="58" t="s">
        <v>114</v>
      </c>
      <c r="D10" s="72"/>
      <c r="E10" s="72"/>
      <c r="F10" s="72"/>
      <c r="G10" s="72"/>
      <c r="H10" s="72"/>
      <c r="I10" s="72"/>
      <c r="J10" s="72"/>
      <c r="K10" s="72"/>
      <c r="L10" s="72"/>
      <c r="M10" s="72"/>
      <c r="N10" s="72"/>
      <c r="O10" s="72">
        <v>6505</v>
      </c>
      <c r="P10" s="72"/>
      <c r="Q10" s="135">
        <f>SUM(D10:P10)</f>
        <v>6505</v>
      </c>
    </row>
    <row r="11" spans="2:17" s="77" customFormat="1" ht="12.75" customHeight="1">
      <c r="B11" s="28">
        <v>8</v>
      </c>
      <c r="C11" s="58" t="s">
        <v>127</v>
      </c>
      <c r="D11" s="72"/>
      <c r="E11" s="72"/>
      <c r="F11" s="72"/>
      <c r="G11" s="72"/>
      <c r="H11" s="72"/>
      <c r="I11" s="72"/>
      <c r="J11" s="72"/>
      <c r="K11" s="72"/>
      <c r="L11" s="72"/>
      <c r="M11" s="72"/>
      <c r="N11" s="72"/>
      <c r="O11" s="72">
        <v>333</v>
      </c>
      <c r="P11" s="72"/>
      <c r="Q11" s="135">
        <f>SUM(D11:P11)</f>
        <v>333</v>
      </c>
    </row>
    <row r="12" spans="2:17" s="77" customFormat="1" ht="12.75" customHeight="1">
      <c r="B12" s="28">
        <v>9</v>
      </c>
      <c r="C12" s="58" t="s">
        <v>128</v>
      </c>
      <c r="D12" s="72"/>
      <c r="E12" s="72"/>
      <c r="F12" s="72"/>
      <c r="G12" s="72"/>
      <c r="H12" s="72"/>
      <c r="I12" s="72"/>
      <c r="J12" s="72"/>
      <c r="K12" s="72"/>
      <c r="L12" s="72"/>
      <c r="M12" s="72"/>
      <c r="N12" s="72"/>
      <c r="O12" s="72"/>
      <c r="P12" s="72"/>
      <c r="Q12" s="135"/>
    </row>
    <row r="13" spans="2:17" s="77" customFormat="1" ht="12.75" customHeight="1">
      <c r="B13" s="28">
        <v>10</v>
      </c>
      <c r="C13" s="58" t="s">
        <v>129</v>
      </c>
      <c r="D13" s="72"/>
      <c r="E13" s="72"/>
      <c r="F13" s="72"/>
      <c r="G13" s="72"/>
      <c r="H13" s="72"/>
      <c r="I13" s="72"/>
      <c r="J13" s="72"/>
      <c r="K13" s="72"/>
      <c r="L13" s="72"/>
      <c r="M13" s="72"/>
      <c r="N13" s="72"/>
      <c r="O13" s="72"/>
      <c r="P13" s="72"/>
      <c r="Q13" s="135"/>
    </row>
    <row r="14" spans="2:17" s="77" customFormat="1" ht="12.75" customHeight="1">
      <c r="B14" s="28">
        <v>11</v>
      </c>
      <c r="C14" s="58" t="s">
        <v>130</v>
      </c>
      <c r="D14" s="72"/>
      <c r="E14" s="72"/>
      <c r="F14" s="72"/>
      <c r="G14" s="72"/>
      <c r="H14" s="72"/>
      <c r="I14" s="72"/>
      <c r="J14" s="72"/>
      <c r="K14" s="72"/>
      <c r="L14" s="72"/>
      <c r="M14" s="72"/>
      <c r="N14" s="72"/>
      <c r="O14" s="72"/>
      <c r="P14" s="72"/>
      <c r="Q14" s="135"/>
    </row>
    <row r="15" spans="2:17" s="77" customFormat="1" ht="12.75" customHeight="1">
      <c r="B15" s="28">
        <v>12</v>
      </c>
      <c r="C15" s="58" t="s">
        <v>115</v>
      </c>
      <c r="D15" s="72"/>
      <c r="E15" s="72"/>
      <c r="F15" s="72"/>
      <c r="G15" s="72"/>
      <c r="H15" s="72"/>
      <c r="I15" s="72"/>
      <c r="J15" s="72"/>
      <c r="K15" s="72">
        <v>488</v>
      </c>
      <c r="L15" s="72"/>
      <c r="M15" s="72"/>
      <c r="N15" s="72"/>
      <c r="O15" s="72"/>
      <c r="P15" s="72">
        <v>6865</v>
      </c>
      <c r="Q15" s="135">
        <f>SUM(D15:P15)</f>
        <v>7353</v>
      </c>
    </row>
    <row r="16" spans="2:17" s="77" customFormat="1" ht="12.75" customHeight="1">
      <c r="B16" s="28">
        <v>13</v>
      </c>
      <c r="C16" s="58" t="s">
        <v>116</v>
      </c>
      <c r="D16" s="72">
        <v>12</v>
      </c>
      <c r="E16" s="72">
        <v>5</v>
      </c>
      <c r="F16" s="72"/>
      <c r="G16" s="72">
        <v>1</v>
      </c>
      <c r="H16" s="72"/>
      <c r="I16" s="72">
        <v>7</v>
      </c>
      <c r="J16" s="72"/>
      <c r="K16" s="72"/>
      <c r="L16" s="72"/>
      <c r="M16" s="72">
        <v>359</v>
      </c>
      <c r="N16" s="72"/>
      <c r="O16" s="72"/>
      <c r="P16" s="72"/>
      <c r="Q16" s="135">
        <f>SUM(D16:P16)</f>
        <v>384</v>
      </c>
    </row>
    <row r="17" spans="2:17" s="77" customFormat="1" ht="12.75" customHeight="1">
      <c r="B17" s="28">
        <v>14</v>
      </c>
      <c r="C17" s="58" t="s">
        <v>119</v>
      </c>
      <c r="D17" s="72"/>
      <c r="E17" s="72"/>
      <c r="F17" s="72"/>
      <c r="G17" s="72">
        <v>1</v>
      </c>
      <c r="H17" s="72">
        <v>1</v>
      </c>
      <c r="I17" s="72"/>
      <c r="J17" s="72"/>
      <c r="K17" s="72"/>
      <c r="L17" s="72"/>
      <c r="M17" s="72"/>
      <c r="N17" s="72">
        <v>1189</v>
      </c>
      <c r="O17" s="72"/>
      <c r="P17" s="72"/>
      <c r="Q17" s="135">
        <f>SUM(D17:P17)</f>
        <v>1191</v>
      </c>
    </row>
    <row r="18" spans="2:17" s="77" customFormat="1" ht="12.75" customHeight="1">
      <c r="B18" s="28">
        <v>15</v>
      </c>
      <c r="C18" s="58" t="s">
        <v>131</v>
      </c>
      <c r="D18" s="72"/>
      <c r="E18" s="72"/>
      <c r="F18" s="72"/>
      <c r="G18" s="72"/>
      <c r="H18" s="72"/>
      <c r="I18" s="429"/>
      <c r="J18" s="72"/>
      <c r="K18" s="72"/>
      <c r="L18" s="72"/>
      <c r="M18" s="72"/>
      <c r="N18" s="72"/>
      <c r="O18" s="72"/>
      <c r="P18" s="72"/>
      <c r="Q18" s="135"/>
    </row>
    <row r="19" spans="2:17" s="77" customFormat="1" ht="12.75" customHeight="1">
      <c r="B19" s="28">
        <v>16</v>
      </c>
      <c r="C19" s="58" t="s">
        <v>132</v>
      </c>
      <c r="D19" s="72"/>
      <c r="E19" s="72"/>
      <c r="F19" s="72"/>
      <c r="G19" s="72"/>
      <c r="H19" s="72"/>
      <c r="I19" s="72"/>
      <c r="J19" s="72"/>
      <c r="K19" s="72"/>
      <c r="L19" s="72"/>
      <c r="M19" s="72"/>
      <c r="N19" s="72">
        <v>3</v>
      </c>
      <c r="O19" s="72"/>
      <c r="P19" s="72"/>
      <c r="Q19" s="135">
        <f>SUM(D19:P19)</f>
        <v>3</v>
      </c>
    </row>
    <row r="20" spans="2:17" s="77" customFormat="1" ht="12.75" customHeight="1">
      <c r="B20" s="28">
        <v>17</v>
      </c>
      <c r="C20" s="58" t="s">
        <v>133</v>
      </c>
      <c r="D20" s="72"/>
      <c r="E20" s="72"/>
      <c r="F20" s="72"/>
      <c r="G20" s="72"/>
      <c r="H20" s="72"/>
      <c r="I20" s="72"/>
      <c r="J20" s="72"/>
      <c r="K20" s="72"/>
      <c r="L20" s="72"/>
      <c r="M20" s="72"/>
      <c r="N20" s="72"/>
      <c r="O20" s="72"/>
      <c r="P20" s="72"/>
      <c r="Q20" s="135"/>
    </row>
    <row r="21" spans="2:17" s="77" customFormat="1" ht="12.75" customHeight="1">
      <c r="B21" s="28">
        <v>18</v>
      </c>
      <c r="C21" s="58" t="s">
        <v>134</v>
      </c>
      <c r="D21" s="72"/>
      <c r="E21" s="72"/>
      <c r="F21" s="72"/>
      <c r="G21" s="72"/>
      <c r="H21" s="72"/>
      <c r="I21" s="72"/>
      <c r="J21" s="72"/>
      <c r="K21" s="72"/>
      <c r="L21" s="72"/>
      <c r="M21" s="72"/>
      <c r="N21" s="72"/>
      <c r="O21" s="72"/>
      <c r="P21" s="72"/>
      <c r="Q21" s="135"/>
    </row>
    <row r="22" spans="2:17" s="77" customFormat="1" ht="25.5" customHeight="1">
      <c r="B22" s="28">
        <v>19</v>
      </c>
      <c r="C22" s="58" t="s">
        <v>151</v>
      </c>
      <c r="D22" s="72"/>
      <c r="E22" s="72"/>
      <c r="F22" s="72"/>
      <c r="G22" s="72"/>
      <c r="H22" s="72"/>
      <c r="I22" s="72"/>
      <c r="J22" s="72"/>
      <c r="K22" s="72"/>
      <c r="L22" s="72"/>
      <c r="M22" s="72"/>
      <c r="N22" s="72"/>
      <c r="O22" s="72"/>
      <c r="P22" s="72"/>
      <c r="Q22" s="135"/>
    </row>
    <row r="23" spans="2:17" s="77" customFormat="1" ht="12.75" customHeight="1">
      <c r="B23" s="28">
        <v>20</v>
      </c>
      <c r="C23" s="58" t="s">
        <v>136</v>
      </c>
      <c r="D23" s="72"/>
      <c r="E23" s="72"/>
      <c r="F23" s="72"/>
      <c r="G23" s="72"/>
      <c r="H23" s="72"/>
      <c r="I23" s="72"/>
      <c r="J23" s="72"/>
      <c r="K23" s="72"/>
      <c r="L23" s="72"/>
      <c r="M23" s="72"/>
      <c r="N23" s="72"/>
      <c r="O23" s="72"/>
      <c r="P23" s="72"/>
      <c r="Q23" s="135"/>
    </row>
    <row r="24" spans="2:17" s="77" customFormat="1" ht="12.75" customHeight="1">
      <c r="B24" s="28">
        <v>21</v>
      </c>
      <c r="C24" s="58" t="s">
        <v>137</v>
      </c>
      <c r="D24" s="72"/>
      <c r="E24" s="72"/>
      <c r="F24" s="72"/>
      <c r="G24" s="72"/>
      <c r="H24" s="72"/>
      <c r="I24" s="72"/>
      <c r="J24" s="72"/>
      <c r="K24" s="72">
        <v>448</v>
      </c>
      <c r="L24" s="72"/>
      <c r="M24" s="72">
        <v>196</v>
      </c>
      <c r="N24" s="72"/>
      <c r="O24" s="72"/>
      <c r="P24" s="72">
        <v>850</v>
      </c>
      <c r="Q24" s="135">
        <f>SUM(D24:P24)</f>
        <v>1494</v>
      </c>
    </row>
    <row r="25" spans="2:17" s="77" customFormat="1" ht="12.75" customHeight="1">
      <c r="B25" s="28">
        <v>22</v>
      </c>
      <c r="C25" s="58" t="s">
        <v>138</v>
      </c>
      <c r="D25" s="72"/>
      <c r="E25" s="72"/>
      <c r="F25" s="72"/>
      <c r="G25" s="72"/>
      <c r="H25" s="72"/>
      <c r="I25" s="72"/>
      <c r="J25" s="72"/>
      <c r="K25" s="72"/>
      <c r="L25" s="72"/>
      <c r="M25" s="72">
        <v>2597</v>
      </c>
      <c r="N25" s="72"/>
      <c r="O25" s="72"/>
      <c r="P25" s="72"/>
      <c r="Q25" s="135">
        <f>SUM(D25:P25)</f>
        <v>2597</v>
      </c>
    </row>
    <row r="26" spans="2:17" s="77" customFormat="1" ht="12.75" customHeight="1">
      <c r="B26" s="30">
        <v>23</v>
      </c>
      <c r="C26" s="20" t="s">
        <v>139</v>
      </c>
      <c r="D26" s="75">
        <f>SUM(D10:D25)</f>
        <v>12</v>
      </c>
      <c r="E26" s="75">
        <f t="shared" ref="E26:Q26" si="1">SUM(E10:E25)</f>
        <v>5</v>
      </c>
      <c r="F26" s="75"/>
      <c r="G26" s="75">
        <f t="shared" si="1"/>
        <v>2</v>
      </c>
      <c r="H26" s="75">
        <f t="shared" si="1"/>
        <v>1</v>
      </c>
      <c r="I26" s="75">
        <f t="shared" si="1"/>
        <v>7</v>
      </c>
      <c r="J26" s="75">
        <f t="shared" si="1"/>
        <v>0</v>
      </c>
      <c r="K26" s="75">
        <f t="shared" si="1"/>
        <v>936</v>
      </c>
      <c r="L26" s="75"/>
      <c r="M26" s="75">
        <f t="shared" si="1"/>
        <v>3152</v>
      </c>
      <c r="N26" s="75">
        <f t="shared" si="1"/>
        <v>1192</v>
      </c>
      <c r="O26" s="75">
        <f t="shared" si="1"/>
        <v>6838</v>
      </c>
      <c r="P26" s="75">
        <f t="shared" si="1"/>
        <v>7715</v>
      </c>
      <c r="Q26" s="75">
        <f t="shared" si="1"/>
        <v>19860</v>
      </c>
    </row>
    <row r="27" spans="2:17" s="77" customFormat="1" ht="12.75" customHeight="1" thickBot="1">
      <c r="B27" s="42">
        <v>24</v>
      </c>
      <c r="C27" s="35" t="s">
        <v>70</v>
      </c>
      <c r="D27" s="76">
        <f>+D26+D9</f>
        <v>5598</v>
      </c>
      <c r="E27" s="76">
        <f t="shared" ref="E27:Q27" si="2">+E26+E9</f>
        <v>15538</v>
      </c>
      <c r="F27" s="76">
        <f t="shared" si="2"/>
        <v>4957</v>
      </c>
      <c r="G27" s="76">
        <f t="shared" si="2"/>
        <v>7862</v>
      </c>
      <c r="H27" s="76">
        <f t="shared" si="2"/>
        <v>22754</v>
      </c>
      <c r="I27" s="76">
        <f t="shared" si="2"/>
        <v>5794</v>
      </c>
      <c r="J27" s="76">
        <f t="shared" si="2"/>
        <v>817</v>
      </c>
      <c r="K27" s="76">
        <f t="shared" si="2"/>
        <v>25163</v>
      </c>
      <c r="L27" s="76">
        <f t="shared" si="2"/>
        <v>8479</v>
      </c>
      <c r="M27" s="76">
        <f t="shared" si="2"/>
        <v>8527</v>
      </c>
      <c r="N27" s="76">
        <f>+N26+N9</f>
        <v>34834</v>
      </c>
      <c r="O27" s="76">
        <f t="shared" si="2"/>
        <v>6838</v>
      </c>
      <c r="P27" s="76">
        <f t="shared" si="2"/>
        <v>7715</v>
      </c>
      <c r="Q27" s="76">
        <f t="shared" si="2"/>
        <v>154876</v>
      </c>
    </row>
    <row r="28" spans="2:17">
      <c r="D28" s="248"/>
      <c r="E28" s="248"/>
      <c r="F28" s="248"/>
      <c r="G28" s="248"/>
      <c r="H28" s="248"/>
      <c r="I28" s="248"/>
      <c r="J28" s="248"/>
      <c r="K28" s="248"/>
      <c r="L28" s="248"/>
      <c r="M28" s="248"/>
      <c r="N28" s="248"/>
      <c r="O28" s="248"/>
      <c r="P28" s="248"/>
      <c r="Q28" s="248"/>
    </row>
    <row r="31" spans="2:17">
      <c r="O31" s="3" t="s">
        <v>41</v>
      </c>
    </row>
  </sheetData>
  <mergeCells count="1">
    <mergeCell ref="B2:J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9"/>
  <sheetViews>
    <sheetView workbookViewId="0">
      <selection activeCell="H25" sqref="H25"/>
    </sheetView>
  </sheetViews>
  <sheetFormatPr defaultRowHeight="12.75"/>
  <cols>
    <col min="1" max="1" width="3.7109375" style="3" customWidth="1"/>
    <col min="2" max="2" width="5.7109375" style="4" customWidth="1"/>
    <col min="3" max="3" width="37.7109375" style="3" customWidth="1"/>
    <col min="4" max="9" width="13" style="3" customWidth="1"/>
    <col min="10" max="16384" width="9.140625" style="3"/>
  </cols>
  <sheetData>
    <row r="1" spans="2:10" ht="21" customHeight="1"/>
    <row r="2" spans="2:10" ht="48" customHeight="1">
      <c r="B2" s="555" t="s">
        <v>166</v>
      </c>
      <c r="C2" s="555"/>
      <c r="D2" s="555"/>
      <c r="E2" s="555"/>
      <c r="F2" s="555"/>
      <c r="G2" s="555"/>
      <c r="H2" s="555"/>
      <c r="I2" s="555"/>
      <c r="J2" s="555"/>
    </row>
    <row r="3" spans="2:10">
      <c r="B3" s="43"/>
      <c r="C3" s="14"/>
      <c r="D3" s="560" t="s">
        <v>167</v>
      </c>
      <c r="E3" s="560"/>
      <c r="F3" s="560"/>
      <c r="G3" s="560"/>
      <c r="H3" s="560"/>
      <c r="I3" s="560"/>
    </row>
    <row r="4" spans="2:10" ht="32.25" customHeight="1">
      <c r="B4" s="22" t="s">
        <v>945</v>
      </c>
      <c r="C4" s="14"/>
      <c r="D4" s="43" t="s">
        <v>168</v>
      </c>
      <c r="E4" s="43" t="s">
        <v>169</v>
      </c>
      <c r="F4" s="43" t="s">
        <v>170</v>
      </c>
      <c r="G4" s="43" t="s">
        <v>171</v>
      </c>
      <c r="H4" s="43" t="s">
        <v>172</v>
      </c>
      <c r="I4" s="43" t="s">
        <v>70</v>
      </c>
    </row>
    <row r="5" spans="2:10">
      <c r="B5" s="28">
        <v>1</v>
      </c>
      <c r="C5" s="58" t="s">
        <v>114</v>
      </c>
      <c r="D5" s="63"/>
      <c r="E5" s="63"/>
      <c r="F5" s="63"/>
      <c r="G5" s="63"/>
      <c r="H5" s="63"/>
      <c r="I5" s="63"/>
    </row>
    <row r="6" spans="2:10">
      <c r="B6" s="28">
        <v>2</v>
      </c>
      <c r="C6" s="58" t="s">
        <v>115</v>
      </c>
      <c r="D6" s="63"/>
      <c r="E6" s="63"/>
      <c r="F6" s="63"/>
      <c r="G6" s="63"/>
      <c r="H6" s="63"/>
      <c r="I6" s="63"/>
    </row>
    <row r="7" spans="2:10">
      <c r="B7" s="28">
        <v>3</v>
      </c>
      <c r="C7" s="58" t="s">
        <v>116</v>
      </c>
      <c r="D7" s="63">
        <v>44778</v>
      </c>
      <c r="E7" s="63">
        <v>44531</v>
      </c>
      <c r="F7" s="63">
        <v>8895</v>
      </c>
      <c r="G7" s="63">
        <v>4681</v>
      </c>
      <c r="H7" s="63"/>
      <c r="I7" s="63">
        <f>SUM(D7:H7)</f>
        <v>102885</v>
      </c>
    </row>
    <row r="8" spans="2:10">
      <c r="B8" s="28">
        <v>4</v>
      </c>
      <c r="C8" s="58" t="s">
        <v>119</v>
      </c>
      <c r="D8" s="63">
        <v>7935</v>
      </c>
      <c r="E8" s="63">
        <v>12052</v>
      </c>
      <c r="F8" s="63">
        <v>2228</v>
      </c>
      <c r="G8" s="63">
        <v>9916</v>
      </c>
      <c r="H8" s="63"/>
      <c r="I8" s="63">
        <f>SUM(D8:H8)</f>
        <v>32131</v>
      </c>
    </row>
    <row r="9" spans="2:10">
      <c r="B9" s="28">
        <v>5</v>
      </c>
      <c r="C9" s="58" t="s">
        <v>125</v>
      </c>
      <c r="D9" s="63"/>
      <c r="E9" s="63"/>
      <c r="F9" s="63"/>
      <c r="G9" s="63"/>
      <c r="H9" s="63"/>
      <c r="I9" s="63"/>
    </row>
    <row r="10" spans="2:10">
      <c r="B10" s="30">
        <v>6</v>
      </c>
      <c r="C10" s="20" t="s">
        <v>126</v>
      </c>
      <c r="D10" s="64">
        <f>+D7+D8</f>
        <v>52713</v>
      </c>
      <c r="E10" s="64">
        <f t="shared" ref="E10:I10" si="0">+E7+E8</f>
        <v>56583</v>
      </c>
      <c r="F10" s="64">
        <f t="shared" si="0"/>
        <v>11123</v>
      </c>
      <c r="G10" s="64">
        <f t="shared" si="0"/>
        <v>14597</v>
      </c>
      <c r="H10" s="64"/>
      <c r="I10" s="64">
        <f t="shared" si="0"/>
        <v>135016</v>
      </c>
    </row>
    <row r="11" spans="2:10">
      <c r="B11" s="28">
        <v>7</v>
      </c>
      <c r="C11" s="58" t="s">
        <v>114</v>
      </c>
      <c r="D11" s="63">
        <v>2582</v>
      </c>
      <c r="E11" s="63">
        <v>3923</v>
      </c>
      <c r="F11" s="63"/>
      <c r="G11" s="63"/>
      <c r="H11" s="63"/>
      <c r="I11" s="63">
        <f>SUM(D11:H11)</f>
        <v>6505</v>
      </c>
    </row>
    <row r="12" spans="2:10">
      <c r="B12" s="28">
        <v>8</v>
      </c>
      <c r="C12" s="58" t="s">
        <v>127</v>
      </c>
      <c r="D12" s="63">
        <v>211</v>
      </c>
      <c r="E12" s="63">
        <v>115</v>
      </c>
      <c r="F12" s="63">
        <v>2</v>
      </c>
      <c r="G12" s="63">
        <v>5</v>
      </c>
      <c r="H12" s="63"/>
      <c r="I12" s="63">
        <f>SUM(D12:H12)</f>
        <v>333</v>
      </c>
    </row>
    <row r="13" spans="2:10">
      <c r="B13" s="28">
        <v>9</v>
      </c>
      <c r="C13" s="58" t="s">
        <v>128</v>
      </c>
      <c r="D13" s="63"/>
      <c r="E13" s="63"/>
      <c r="F13" s="63"/>
      <c r="G13" s="63"/>
      <c r="H13" s="63"/>
      <c r="I13" s="63"/>
    </row>
    <row r="14" spans="2:10">
      <c r="B14" s="28">
        <v>10</v>
      </c>
      <c r="C14" s="58" t="s">
        <v>129</v>
      </c>
      <c r="D14" s="63"/>
      <c r="E14" s="63"/>
      <c r="F14" s="63"/>
      <c r="G14" s="63"/>
      <c r="H14" s="63"/>
      <c r="I14" s="63"/>
    </row>
    <row r="15" spans="2:10">
      <c r="B15" s="28">
        <v>11</v>
      </c>
      <c r="C15" s="58" t="s">
        <v>130</v>
      </c>
      <c r="D15" s="63"/>
      <c r="E15" s="63"/>
      <c r="F15" s="63"/>
      <c r="G15" s="63"/>
      <c r="H15" s="63"/>
      <c r="I15" s="63"/>
    </row>
    <row r="16" spans="2:10">
      <c r="B16" s="28">
        <v>12</v>
      </c>
      <c r="C16" s="58" t="s">
        <v>115</v>
      </c>
      <c r="D16" s="63">
        <v>1339</v>
      </c>
      <c r="E16" s="63">
        <v>6014</v>
      </c>
      <c r="F16" s="63"/>
      <c r="G16" s="63"/>
      <c r="H16" s="63"/>
      <c r="I16" s="63">
        <f>SUM(D16:H16)</f>
        <v>7353</v>
      </c>
    </row>
    <row r="17" spans="2:9">
      <c r="B17" s="28">
        <v>13</v>
      </c>
      <c r="C17" s="58" t="s">
        <v>116</v>
      </c>
      <c r="D17" s="63">
        <v>167</v>
      </c>
      <c r="E17" s="63">
        <v>167</v>
      </c>
      <c r="F17" s="63">
        <v>33</v>
      </c>
      <c r="G17" s="63">
        <v>17</v>
      </c>
      <c r="H17" s="63"/>
      <c r="I17" s="63">
        <f>SUM(D17:H17)</f>
        <v>384</v>
      </c>
    </row>
    <row r="18" spans="2:9">
      <c r="B18" s="28">
        <v>14</v>
      </c>
      <c r="C18" s="58" t="s">
        <v>119</v>
      </c>
      <c r="D18" s="63">
        <v>294</v>
      </c>
      <c r="E18" s="63">
        <v>447</v>
      </c>
      <c r="F18" s="63">
        <v>82</v>
      </c>
      <c r="G18" s="63">
        <v>368</v>
      </c>
      <c r="H18" s="63"/>
      <c r="I18" s="63">
        <f>SUM(D18:H18)</f>
        <v>1191</v>
      </c>
    </row>
    <row r="19" spans="2:9" ht="24">
      <c r="B19" s="28">
        <v>15</v>
      </c>
      <c r="C19" s="58" t="s">
        <v>131</v>
      </c>
      <c r="D19" s="63"/>
      <c r="E19" s="63"/>
      <c r="F19" s="63"/>
      <c r="G19" s="63"/>
      <c r="H19" s="63"/>
      <c r="I19" s="63"/>
    </row>
    <row r="20" spans="2:9">
      <c r="B20" s="28">
        <v>16</v>
      </c>
      <c r="C20" s="58" t="s">
        <v>132</v>
      </c>
      <c r="D20" s="63">
        <v>1</v>
      </c>
      <c r="E20" s="63">
        <v>1</v>
      </c>
      <c r="F20" s="63"/>
      <c r="G20" s="63">
        <v>1</v>
      </c>
      <c r="H20" s="63"/>
      <c r="I20" s="63">
        <f>SUM(D20:H20)</f>
        <v>3</v>
      </c>
    </row>
    <row r="21" spans="2:9">
      <c r="B21" s="28">
        <v>17</v>
      </c>
      <c r="C21" s="58" t="s">
        <v>133</v>
      </c>
      <c r="D21" s="63"/>
      <c r="E21" s="63"/>
      <c r="F21" s="63"/>
      <c r="G21" s="63"/>
      <c r="H21" s="63"/>
      <c r="I21" s="63"/>
    </row>
    <row r="22" spans="2:9">
      <c r="B22" s="28">
        <v>18</v>
      </c>
      <c r="C22" s="58" t="s">
        <v>134</v>
      </c>
      <c r="D22" s="63"/>
      <c r="E22" s="63"/>
      <c r="F22" s="63"/>
      <c r="G22" s="63"/>
      <c r="H22" s="63"/>
      <c r="I22" s="63"/>
    </row>
    <row r="23" spans="2:9" ht="24">
      <c r="B23" s="28">
        <v>19</v>
      </c>
      <c r="C23" s="58" t="s">
        <v>151</v>
      </c>
      <c r="D23" s="63"/>
      <c r="E23" s="63"/>
      <c r="F23" s="63"/>
      <c r="G23" s="63"/>
      <c r="H23" s="63"/>
      <c r="I23" s="63"/>
    </row>
    <row r="24" spans="2:9">
      <c r="B24" s="28">
        <v>20</v>
      </c>
      <c r="C24" s="58" t="s">
        <v>136</v>
      </c>
      <c r="D24" s="63"/>
      <c r="E24" s="63"/>
      <c r="F24" s="63"/>
      <c r="G24" s="63"/>
      <c r="H24" s="63"/>
      <c r="I24" s="63"/>
    </row>
    <row r="25" spans="2:9">
      <c r="B25" s="28">
        <v>21</v>
      </c>
      <c r="C25" s="60" t="s">
        <v>137</v>
      </c>
      <c r="D25" s="63"/>
      <c r="E25" s="61"/>
      <c r="F25" s="61"/>
      <c r="G25" s="61">
        <v>1494</v>
      </c>
      <c r="H25" s="61"/>
      <c r="I25" s="63">
        <f>SUM(D25:H25)</f>
        <v>1494</v>
      </c>
    </row>
    <row r="26" spans="2:9">
      <c r="B26" s="28">
        <v>22</v>
      </c>
      <c r="C26" s="60" t="s">
        <v>138</v>
      </c>
      <c r="D26" s="63">
        <v>1559</v>
      </c>
      <c r="E26" s="61">
        <v>1038</v>
      </c>
      <c r="F26" s="61"/>
      <c r="G26" s="61"/>
      <c r="H26" s="61"/>
      <c r="I26" s="63">
        <f>SUM(D26:H26)</f>
        <v>2597</v>
      </c>
    </row>
    <row r="27" spans="2:9">
      <c r="B27" s="30">
        <v>23</v>
      </c>
      <c r="C27" s="20" t="s">
        <v>207</v>
      </c>
      <c r="D27" s="64">
        <f>+D26+D25+D20+D18+D17+D16+D12+D11</f>
        <v>6153</v>
      </c>
      <c r="E27" s="64">
        <f t="shared" ref="E27:G27" si="1">+E26+E25+E20+E18+E17+E16+E12+E11</f>
        <v>11705</v>
      </c>
      <c r="F27" s="64">
        <f t="shared" si="1"/>
        <v>117</v>
      </c>
      <c r="G27" s="64">
        <f t="shared" si="1"/>
        <v>1885</v>
      </c>
      <c r="H27" s="64"/>
      <c r="I27" s="64">
        <f>SUM(D27:H27)</f>
        <v>19860</v>
      </c>
    </row>
    <row r="28" spans="2:9" ht="13.5" thickBot="1">
      <c r="B28" s="42">
        <v>24</v>
      </c>
      <c r="C28" s="35" t="s">
        <v>208</v>
      </c>
      <c r="D28" s="65">
        <f>+D27+D10</f>
        <v>58866</v>
      </c>
      <c r="E28" s="65">
        <f t="shared" ref="E28:I28" si="2">+E27+E10</f>
        <v>68288</v>
      </c>
      <c r="F28" s="65">
        <f t="shared" si="2"/>
        <v>11240</v>
      </c>
      <c r="G28" s="65">
        <f t="shared" si="2"/>
        <v>16482</v>
      </c>
      <c r="H28" s="65"/>
      <c r="I28" s="65">
        <f t="shared" si="2"/>
        <v>154876</v>
      </c>
    </row>
    <row r="29" spans="2:9">
      <c r="D29" s="53"/>
      <c r="E29" s="53"/>
      <c r="F29" s="53"/>
      <c r="G29" s="53"/>
      <c r="H29" s="53"/>
      <c r="I29" s="53"/>
    </row>
  </sheetData>
  <mergeCells count="2">
    <mergeCell ref="B2:J2"/>
    <mergeCell ref="D3:I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43</vt:i4>
      </vt:variant>
    </vt:vector>
  </HeadingPairs>
  <TitlesOfParts>
    <vt:vector size="43"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vector>
  </TitlesOfParts>
  <Company>Bankdata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gunda</cp:lastModifiedBy>
  <cp:lastPrinted>2020-02-20T12:05:08Z</cp:lastPrinted>
  <dcterms:created xsi:type="dcterms:W3CDTF">2018-02-08T09:24:03Z</dcterms:created>
  <dcterms:modified xsi:type="dcterms:W3CDTF">2020-02-27T08:57:58Z</dcterms:modified>
</cp:coreProperties>
</file>